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1. godina\VIJEĆE 2021\vijeće veljača 2021\KONAČNO\"/>
    </mc:Choice>
  </mc:AlternateContent>
  <xr:revisionPtr revIDLastSave="0" documentId="13_ncr:1_{99A2CDA0-8161-4625-8AD8-C7D1AE900F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lan 2021. s 1. izmj. i dop.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5" l="1"/>
  <c r="I176" i="5"/>
  <c r="I164" i="5" l="1"/>
  <c r="H139" i="5"/>
  <c r="I172" i="5"/>
  <c r="I168" i="5" s="1"/>
  <c r="H168" i="5"/>
  <c r="I189" i="5"/>
  <c r="J148" i="5"/>
  <c r="J147" i="5"/>
  <c r="J146" i="5"/>
  <c r="H155" i="5"/>
  <c r="H132" i="5"/>
  <c r="H125" i="5"/>
  <c r="H164" i="5" l="1"/>
  <c r="H130" i="5"/>
  <c r="H128" i="5"/>
  <c r="I22" i="5" l="1"/>
  <c r="I20" i="5"/>
  <c r="I18" i="5"/>
  <c r="H22" i="5"/>
  <c r="H20" i="5"/>
  <c r="H18" i="5"/>
  <c r="I117" i="5" l="1"/>
  <c r="H117" i="5"/>
  <c r="I110" i="5" l="1"/>
  <c r="I139" i="5"/>
  <c r="I149" i="5"/>
  <c r="H149" i="5"/>
  <c r="I36" i="5" l="1"/>
  <c r="H36" i="5"/>
  <c r="H220" i="5"/>
  <c r="I216" i="5"/>
  <c r="I212" i="5"/>
  <c r="I202" i="5"/>
  <c r="I198" i="5"/>
  <c r="H216" i="5"/>
  <c r="H212" i="5"/>
  <c r="H202" i="5"/>
  <c r="H198" i="5"/>
  <c r="H189" i="5"/>
  <c r="I155" i="5"/>
  <c r="I132" i="5"/>
  <c r="I98" i="5"/>
  <c r="H98" i="5"/>
  <c r="I92" i="5"/>
  <c r="H92" i="5"/>
  <c r="I80" i="5"/>
  <c r="H80" i="5"/>
  <c r="I70" i="5"/>
  <c r="H70" i="5"/>
  <c r="I61" i="5"/>
  <c r="H61" i="5"/>
  <c r="I51" i="5"/>
  <c r="H51" i="5"/>
  <c r="I40" i="5"/>
  <c r="H40" i="5"/>
  <c r="I197" i="5" l="1"/>
  <c r="H197" i="5"/>
  <c r="H188" i="5" s="1"/>
  <c r="I152" i="5"/>
  <c r="I24" i="5"/>
  <c r="H24" i="5"/>
  <c r="I220" i="5" l="1"/>
  <c r="I188" i="5" s="1"/>
  <c r="I185" i="5"/>
  <c r="H185" i="5"/>
  <c r="I183" i="5"/>
  <c r="I161" i="5" s="1"/>
  <c r="H183" i="5"/>
  <c r="H162" i="5"/>
  <c r="H152" i="5"/>
  <c r="I137" i="5"/>
  <c r="H137" i="5"/>
  <c r="I120" i="5"/>
  <c r="H120" i="5"/>
  <c r="I114" i="5"/>
  <c r="H114" i="5"/>
  <c r="I112" i="5"/>
  <c r="H112" i="5"/>
  <c r="H110" i="5"/>
  <c r="I108" i="5"/>
  <c r="H108" i="5"/>
  <c r="I31" i="5"/>
  <c r="H31" i="5"/>
  <c r="I16" i="5"/>
  <c r="H16" i="5"/>
  <c r="I13" i="5"/>
  <c r="H13" i="5"/>
  <c r="I7" i="5"/>
  <c r="H7" i="5"/>
  <c r="I4" i="5"/>
  <c r="H4" i="5"/>
  <c r="H28" i="5" l="1"/>
  <c r="H39" i="5"/>
  <c r="H35" i="5" s="1"/>
  <c r="H123" i="5"/>
  <c r="I39" i="5"/>
  <c r="I35" i="5" s="1"/>
  <c r="I123" i="5"/>
  <c r="I28" i="5"/>
  <c r="H176" i="5"/>
  <c r="H161" i="5" s="1"/>
  <c r="J16" i="5" l="1"/>
  <c r="J11" i="5"/>
  <c r="H226" i="5"/>
  <c r="I226" i="5"/>
  <c r="J224" i="5" s="1"/>
  <c r="J4" i="5"/>
  <c r="J26" i="5"/>
  <c r="J14" i="5"/>
  <c r="J25" i="5"/>
  <c r="J6" i="5"/>
  <c r="J12" i="5"/>
  <c r="J5" i="5"/>
  <c r="J10" i="5"/>
  <c r="J27" i="5"/>
  <c r="J17" i="5"/>
  <c r="J9" i="5"/>
  <c r="J28" i="5"/>
  <c r="J8" i="5"/>
  <c r="J15" i="5"/>
  <c r="J24" i="5"/>
  <c r="J7" i="5"/>
  <c r="J13" i="5"/>
  <c r="J175" i="5" l="1"/>
  <c r="J173" i="5"/>
  <c r="J174" i="5"/>
  <c r="J197" i="5"/>
  <c r="J124" i="5"/>
  <c r="J123" i="5"/>
  <c r="J161" i="5"/>
  <c r="J51" i="5"/>
  <c r="J226" i="5"/>
  <c r="J219" i="5"/>
  <c r="J213" i="5"/>
  <c r="J207" i="5"/>
  <c r="J201" i="5"/>
  <c r="J195" i="5"/>
  <c r="J177" i="5"/>
  <c r="J169" i="5"/>
  <c r="J159" i="5"/>
  <c r="J153" i="5"/>
  <c r="J144" i="5"/>
  <c r="J138" i="5"/>
  <c r="J210" i="5"/>
  <c r="J204" i="5"/>
  <c r="J192" i="5"/>
  <c r="J186" i="5"/>
  <c r="J180" i="5"/>
  <c r="J172" i="5"/>
  <c r="J162" i="5"/>
  <c r="J156" i="5"/>
  <c r="J150" i="5"/>
  <c r="J141" i="5"/>
  <c r="J135" i="5"/>
  <c r="J209" i="5"/>
  <c r="J191" i="5"/>
  <c r="J179" i="5"/>
  <c r="J208" i="5"/>
  <c r="J184" i="5"/>
  <c r="J170" i="5"/>
  <c r="J225" i="5"/>
  <c r="J218" i="5"/>
  <c r="J206" i="5"/>
  <c r="J200" i="5"/>
  <c r="J194" i="5"/>
  <c r="J182" i="5"/>
  <c r="J158" i="5"/>
  <c r="J143" i="5"/>
  <c r="J203" i="5"/>
  <c r="J171" i="5"/>
  <c r="J134" i="5"/>
  <c r="J196" i="5"/>
  <c r="J154" i="5"/>
  <c r="J119" i="5"/>
  <c r="J223" i="5"/>
  <c r="J217" i="5"/>
  <c r="J211" i="5"/>
  <c r="J205" i="5"/>
  <c r="J199" i="5"/>
  <c r="J193" i="5"/>
  <c r="J187" i="5"/>
  <c r="J181" i="5"/>
  <c r="J163" i="5"/>
  <c r="J157" i="5"/>
  <c r="J151" i="5"/>
  <c r="J142" i="5"/>
  <c r="J136" i="5"/>
  <c r="J122" i="5"/>
  <c r="J121" i="5"/>
  <c r="J215" i="5"/>
  <c r="J140" i="5"/>
  <c r="J214" i="5"/>
  <c r="J190" i="5"/>
  <c r="J178" i="5"/>
  <c r="J160" i="5"/>
  <c r="J133" i="5"/>
  <c r="J222" i="5"/>
  <c r="J221" i="5"/>
  <c r="J149" i="5"/>
  <c r="J139" i="5"/>
  <c r="J168" i="5"/>
  <c r="J216" i="5"/>
  <c r="J132" i="5"/>
  <c r="J202" i="5"/>
  <c r="J155" i="5"/>
  <c r="J198" i="5"/>
  <c r="J212" i="5"/>
  <c r="J152" i="5"/>
  <c r="J120" i="5"/>
  <c r="J189" i="5"/>
  <c r="J220" i="5"/>
  <c r="J137" i="5"/>
  <c r="J183" i="5"/>
  <c r="J185" i="5"/>
  <c r="J188" i="5"/>
  <c r="J176" i="5"/>
  <c r="J113" i="5"/>
  <c r="J109" i="5"/>
  <c r="J105" i="5"/>
  <c r="J101" i="5"/>
  <c r="J97" i="5"/>
  <c r="J93" i="5"/>
  <c r="J89" i="5"/>
  <c r="J85" i="5"/>
  <c r="J81" i="5"/>
  <c r="J77" i="5"/>
  <c r="J73" i="5"/>
  <c r="J69" i="5"/>
  <c r="J65" i="5"/>
  <c r="J61" i="5"/>
  <c r="J57" i="5"/>
  <c r="J53" i="5"/>
  <c r="J49" i="5"/>
  <c r="J45" i="5"/>
  <c r="J41" i="5"/>
  <c r="J38" i="5"/>
  <c r="J34" i="5"/>
  <c r="J42" i="5"/>
  <c r="J118" i="5"/>
  <c r="J116" i="5"/>
  <c r="J112" i="5"/>
  <c r="J108" i="5"/>
  <c r="J104" i="5"/>
  <c r="J100" i="5"/>
  <c r="J96" i="5"/>
  <c r="J92" i="5"/>
  <c r="J88" i="5"/>
  <c r="J84" i="5"/>
  <c r="J80" i="5"/>
  <c r="J76" i="5"/>
  <c r="J72" i="5"/>
  <c r="J68" i="5"/>
  <c r="J64" i="5"/>
  <c r="J60" i="5"/>
  <c r="J56" i="5"/>
  <c r="J52" i="5"/>
  <c r="J48" i="5"/>
  <c r="J44" i="5"/>
  <c r="J40" i="5"/>
  <c r="J37" i="5"/>
  <c r="J33" i="5"/>
  <c r="J114" i="5"/>
  <c r="J106" i="5"/>
  <c r="J98" i="5"/>
  <c r="J90" i="5"/>
  <c r="J78" i="5"/>
  <c r="J70" i="5"/>
  <c r="J62" i="5"/>
  <c r="J54" i="5"/>
  <c r="J46" i="5"/>
  <c r="J117" i="5"/>
  <c r="J115" i="5"/>
  <c r="J111" i="5"/>
  <c r="J107" i="5"/>
  <c r="J103" i="5"/>
  <c r="J99" i="5"/>
  <c r="J95" i="5"/>
  <c r="J91" i="5"/>
  <c r="J87" i="5"/>
  <c r="J83" i="5"/>
  <c r="J79" i="5"/>
  <c r="J75" i="5"/>
  <c r="J71" i="5"/>
  <c r="J67" i="5"/>
  <c r="J63" i="5"/>
  <c r="J59" i="5"/>
  <c r="J55" i="5"/>
  <c r="J47" i="5"/>
  <c r="J43" i="5"/>
  <c r="J39" i="5"/>
  <c r="J36" i="5"/>
  <c r="J32" i="5"/>
  <c r="J110" i="5"/>
  <c r="J102" i="5"/>
  <c r="J94" i="5"/>
  <c r="J86" i="5"/>
  <c r="J82" i="5"/>
  <c r="J74" i="5"/>
  <c r="J66" i="5"/>
  <c r="J58" i="5"/>
  <c r="J50" i="5"/>
  <c r="J35" i="5"/>
  <c r="J31" i="5" l="1"/>
</calcChain>
</file>

<file path=xl/sharedStrings.xml><?xml version="1.0" encoding="utf-8"?>
<sst xmlns="http://schemas.openxmlformats.org/spreadsheetml/2006/main" count="540" uniqueCount="455">
  <si>
    <t>PRIHODI</t>
  </si>
  <si>
    <t>Plan za 2021. (u kn)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</si>
  <si>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</si>
  <si>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</si>
  <si>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</si>
  <si>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</si>
  <si>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</si>
  <si>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</si>
  <si>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</si>
  <si>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općine/grada/državnog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</si>
  <si>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</si>
  <si>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</si>
  <si>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</si>
  <si>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</si>
  <si>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</si>
  <si>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</si>
  <si>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</si>
  <si>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</si>
  <si>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</si>
  <si>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</si>
  <si>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</si>
  <si>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</si>
  <si>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</si>
  <si>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</si>
  <si>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</si>
  <si>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</si>
  <si>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</si>
  <si>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</si>
  <si>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</si>
  <si>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</si>
  <si>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</si>
  <si>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</si>
  <si>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</si>
  <si>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</si>
  <si>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</si>
  <si>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</si>
  <si>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</si>
  <si>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</si>
  <si>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</si>
  <si>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</si>
  <si>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</si>
  <si>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</si>
  <si>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</si>
  <si>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</si>
  <si>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</si>
  <si>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</si>
  <si>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Kreiranje promotivnog materijala</t>
  </si>
  <si>
    <t>Internetske stranice</t>
  </si>
  <si>
    <t xml:space="preserve">Kreiranje i upravljanje bazama turističkih podataka </t>
  </si>
  <si>
    <t>DESTINACIJSKI MENADŽMENT</t>
  </si>
  <si>
    <t>4.1.</t>
  </si>
  <si>
    <t>Turistički informacijski sustavi i aplikacije /eVisitor</t>
  </si>
  <si>
    <t>4.2.</t>
  </si>
  <si>
    <t>Upravljanje kvalitetom u destinaciji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</si>
  <si>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</si>
  <si>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</si>
  <si>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</si>
  <si>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</si>
  <si>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</si>
  <si>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6.1.</t>
  </si>
  <si>
    <t>6.2.</t>
  </si>
  <si>
    <t>Materijalni troškovi</t>
  </si>
  <si>
    <t>Tijela turističke zajednice</t>
  </si>
  <si>
    <t>6.3.</t>
  </si>
  <si>
    <t xml:space="preserve">REZERVA </t>
  </si>
  <si>
    <t>8.</t>
  </si>
  <si>
    <t>POKRIVANJE MANJKA PRIHODA IZ PRETHODNE GODINE</t>
  </si>
  <si>
    <t>Programske aktivnosti</t>
  </si>
  <si>
    <t>Funkcioniranje turističkog ureda</t>
  </si>
  <si>
    <t>Prihodi od sponzorstava</t>
  </si>
  <si>
    <t>Prihodi od donacija</t>
  </si>
  <si>
    <t>Prihodi od zakupa i najma imovine</t>
  </si>
  <si>
    <t>Prihodi od komisione prodaje</t>
  </si>
  <si>
    <t>Kamate na depozite</t>
  </si>
  <si>
    <t>SVEUKUPNO PRIHODI</t>
  </si>
  <si>
    <t>BROJ POZICIJE</t>
  </si>
  <si>
    <t>ANALITIČKI KONTO</t>
  </si>
  <si>
    <t>Neto plaća radnika</t>
  </si>
  <si>
    <t>Doprinosi iz plaće</t>
  </si>
  <si>
    <t>Porezi i prirezi iz plaće</t>
  </si>
  <si>
    <t>Doprinosi na plaću</t>
  </si>
  <si>
    <t>Prijevoz na posao i s posla zaposlenih</t>
  </si>
  <si>
    <t>Ostale naknade zaposlenima</t>
  </si>
  <si>
    <t>Materijal (za čišćenje, uredski, tekuće i invest. održavanje, ostali)</t>
  </si>
  <si>
    <t>Energija (električna, kruta goriva,benin, dizel, ostalo)</t>
  </si>
  <si>
    <t>Sitni inventar</t>
  </si>
  <si>
    <t>Izdaci za usluge</t>
  </si>
  <si>
    <t>Prijevozne usluge (taksi, prijevoz, rent a car, ostalo)</t>
  </si>
  <si>
    <t>Poštarina</t>
  </si>
  <si>
    <t>Telefon, Internet, mobitel</t>
  </si>
  <si>
    <t>usluge najma (prostora, opreme, ostalo)</t>
  </si>
  <si>
    <t>Osiguranja (premije osiguranja, zdravstvene usluge i drugo)</t>
  </si>
  <si>
    <t xml:space="preserve">Nematerijalni izdaci </t>
  </si>
  <si>
    <t>Službena putovanja</t>
  </si>
  <si>
    <t>Reprezentacija</t>
  </si>
  <si>
    <t>Ostali izdaci</t>
  </si>
  <si>
    <t>Skupština turističke zajednice</t>
  </si>
  <si>
    <t>Vijeće turističke zajednice</t>
  </si>
  <si>
    <t>Akcija "Volim Hrvatsku-moje Viškovo" - podjela sadnica</t>
  </si>
  <si>
    <t>autorski honorari</t>
  </si>
  <si>
    <t>PUST102</t>
  </si>
  <si>
    <t>ugovori o djelu</t>
  </si>
  <si>
    <t>grafičke i tiskarske usluge</t>
  </si>
  <si>
    <t>promidžba i informiranje</t>
  </si>
  <si>
    <t>najam opreme - razglas, wc kabine, pozornice</t>
  </si>
  <si>
    <t>reprezentacija</t>
  </si>
  <si>
    <t>usluge čuvanja imovine i osoba</t>
  </si>
  <si>
    <t>ostali nespomenuti troškovi</t>
  </si>
  <si>
    <t>premija osiguranja karnevala</t>
  </si>
  <si>
    <t>zamp</t>
  </si>
  <si>
    <t>Majevica</t>
  </si>
  <si>
    <t>Šterne - izvor života</t>
  </si>
  <si>
    <t xml:space="preserve">Matejna </t>
  </si>
  <si>
    <t>suorganizacija manifestacije</t>
  </si>
  <si>
    <t>razni elektroinstalaterski radovi</t>
  </si>
  <si>
    <t>Prošeći se z manun… i Priprema, pozor, sad…  (proljetne šetnje)</t>
  </si>
  <si>
    <t>Advent u Viškovu</t>
  </si>
  <si>
    <t>Ljetni pljusak</t>
  </si>
  <si>
    <t>Ostale manifestacije (izložbe, koncerti i dr.)</t>
  </si>
  <si>
    <t>Potpore manifestacijama (suorganizacija s drugim subjektima te donacije drugima za manifestacije)</t>
  </si>
  <si>
    <t>Pust 2021.</t>
  </si>
  <si>
    <t>Brošura riječkog prstena</t>
  </si>
  <si>
    <t>Biciklistička transverzala riječkog prstena - nadogradnja i tisak</t>
  </si>
  <si>
    <t>Izrada promotivnih materijala i karte Općine Viškovo</t>
  </si>
  <si>
    <t>Brošure i ostali tiskani materijali</t>
  </si>
  <si>
    <t>Suveniri i promotivni materijali</t>
  </si>
  <si>
    <t>Smeđa signalizacija</t>
  </si>
  <si>
    <t>Info table</t>
  </si>
  <si>
    <t>Označavanje znamenitosti na području Općine Viškovo (OR kodovima i tabelama)</t>
  </si>
  <si>
    <t>FILM109</t>
  </si>
  <si>
    <t>Filmske večeri - kino</t>
  </si>
  <si>
    <t xml:space="preserve">Formiranje baze podataka </t>
  </si>
  <si>
    <t>Banka fotografija i priprema u izdavaštvu</t>
  </si>
  <si>
    <t>Sajmovi (u skladu sa zakonskim propisima i propisanim pravilima za sustav TZ)</t>
  </si>
  <si>
    <t>Prezentacija-razne</t>
  </si>
  <si>
    <t xml:space="preserve">Prezentacija riječki prsten </t>
  </si>
  <si>
    <t>Studijska putovanja</t>
  </si>
  <si>
    <t>Akcije dobrodošlice</t>
  </si>
  <si>
    <t>Potpora razvoju DMK-a</t>
  </si>
  <si>
    <t>Natječaj za fotografiju - karakteristični motiv Viškova</t>
  </si>
  <si>
    <t>Natječaj za izbor crteža - karakteristični motiv Viškova- dječiji vrtići</t>
  </si>
  <si>
    <t xml:space="preserve">Koordinacija subjekata koji su neposredno ili posredno uključeni u turistički promet </t>
  </si>
  <si>
    <t>Biciklijada kroz riječki prsten - Bike Rijeka</t>
  </si>
  <si>
    <t>Welcome to Viškovo - program za pružatelje ugost.usluga u domaćinstvu i njihove goste</t>
  </si>
  <si>
    <t>Ostali nenavedeni troškovi (razno)</t>
  </si>
  <si>
    <t>MATERIJALNI TROŠKOVI</t>
  </si>
  <si>
    <t>LJETP113</t>
  </si>
  <si>
    <t>Natječaj za najljepše uređenu okućnicu i balkon</t>
  </si>
  <si>
    <t xml:space="preserve">Uređenje i oplemenjivanje šetnica - održavanje </t>
  </si>
  <si>
    <t>Mobilne aplikacije riječki prsten i projekt šetnica Hike - Rijeka Trails</t>
  </si>
  <si>
    <t>Usluge održavanja ( tekuće održavanje (računalo,klima,struja) i investicijsko, pranje, čišćenje)</t>
  </si>
  <si>
    <r>
      <t xml:space="preserve">Jedinstveni turistički informacijski sustav (prijava i odjava gostiju, statistika i dr.) -  </t>
    </r>
    <r>
      <rPr>
        <b/>
        <sz val="10"/>
        <color rgb="FF000000"/>
        <rFont val="Calibri"/>
        <family val="2"/>
        <charset val="238"/>
        <scheme val="minor"/>
      </rPr>
      <t>eVisitor</t>
    </r>
  </si>
  <si>
    <t>HaluBike - sustav javnih bicikli</t>
  </si>
  <si>
    <t xml:space="preserve"> </t>
  </si>
  <si>
    <t>Edukacija (subjekti javnog i privatnog sektora) npr.Edukacija za pružatelje ugost.usluga u domaćinstvu i dr.</t>
  </si>
  <si>
    <t>Intelektualne i osobne usluge ( ugovor o djelu, knjigovodstvo, odvjetničke usluge, studentske usluge, prijevodi,ostalo)</t>
  </si>
  <si>
    <t>Komunalne usluge (smeće, čišćenje površina, dimnjačarske usluge, čuvanje imovine, ostalo)</t>
  </si>
  <si>
    <t>Ostali vanjski izdaci (servisi, cestarina, rtv pristojba, javna sl.)</t>
  </si>
  <si>
    <t>Godišnja pretplata na dnevni tisak</t>
  </si>
  <si>
    <t>Oprema</t>
  </si>
  <si>
    <t>Uredski materijal</t>
  </si>
  <si>
    <t>Intelektualne i osobne usluge (studentski ugovori, ostalo)</t>
  </si>
  <si>
    <t>Stručna literatura</t>
  </si>
  <si>
    <t>Edukacija (zaposleni)</t>
  </si>
  <si>
    <t>Uređenje i održavanje odmorišta Kapitovac</t>
  </si>
  <si>
    <t>Uređenje i održavanje zelenih površina</t>
  </si>
  <si>
    <t>Biciklijada kroz riječki prsten-Bike Rijeka</t>
  </si>
  <si>
    <t>BICIK109</t>
  </si>
  <si>
    <t>WELCO109</t>
  </si>
  <si>
    <t>RPBIC109</t>
  </si>
  <si>
    <t>PROMK109</t>
  </si>
  <si>
    <t>MOJEV109</t>
  </si>
  <si>
    <t>ZELPO109</t>
  </si>
  <si>
    <t>ŠETMI109</t>
  </si>
  <si>
    <t>ZNAME114</t>
  </si>
  <si>
    <t>KAPIT109</t>
  </si>
  <si>
    <t>RPMOB109</t>
  </si>
  <si>
    <t>RAZRED</t>
  </si>
  <si>
    <t>PODSKUPINA</t>
  </si>
  <si>
    <t>Udio %</t>
  </si>
  <si>
    <t>PUST101</t>
  </si>
  <si>
    <t>PUST103</t>
  </si>
  <si>
    <t>PUST104</t>
  </si>
  <si>
    <t>PUST105</t>
  </si>
  <si>
    <t>PUST106</t>
  </si>
  <si>
    <t>PUST107</t>
  </si>
  <si>
    <t>PUST109</t>
  </si>
  <si>
    <t>PUST112</t>
  </si>
  <si>
    <t>PUST113</t>
  </si>
  <si>
    <t>MAJEV101</t>
  </si>
  <si>
    <t>MAJEV102</t>
  </si>
  <si>
    <t>MAJEV103</t>
  </si>
  <si>
    <t>MAJEV104</t>
  </si>
  <si>
    <t>MAJEV105</t>
  </si>
  <si>
    <t>MAJEV106</t>
  </si>
  <si>
    <t>MAJEV107</t>
  </si>
  <si>
    <t>MAJEV109</t>
  </si>
  <si>
    <t>MAJEV113</t>
  </si>
  <si>
    <t>ŠTERN101</t>
  </si>
  <si>
    <t>ŠTERN102</t>
  </si>
  <si>
    <t>ŠTERN103</t>
  </si>
  <si>
    <t>ŠTERN104</t>
  </si>
  <si>
    <t>ŠTERN105</t>
  </si>
  <si>
    <t>ŠTERN106</t>
  </si>
  <si>
    <t>ŠTERN109</t>
  </si>
  <si>
    <t>ŠTERN113</t>
  </si>
  <si>
    <t>LJETP101</t>
  </si>
  <si>
    <t>LJETP102</t>
  </si>
  <si>
    <t>LJETP103</t>
  </si>
  <si>
    <t>LJETP104</t>
  </si>
  <si>
    <t>LJETP105</t>
  </si>
  <si>
    <t>LJETP106</t>
  </si>
  <si>
    <t>LJETP107</t>
  </si>
  <si>
    <t>LJETP109</t>
  </si>
  <si>
    <t>MATEJ101</t>
  </si>
  <si>
    <t>MATEJ102</t>
  </si>
  <si>
    <t>MATEJ103</t>
  </si>
  <si>
    <t>MATEJ104</t>
  </si>
  <si>
    <t>MATEJ105</t>
  </si>
  <si>
    <t>MATEJ106</t>
  </si>
  <si>
    <t>MATEJ107</t>
  </si>
  <si>
    <t>MATEJ109</t>
  </si>
  <si>
    <t>MATEJ111</t>
  </si>
  <si>
    <t>MATEJ113</t>
  </si>
  <si>
    <t>MATEJ115</t>
  </si>
  <si>
    <t>PROŠE102</t>
  </si>
  <si>
    <t>PROŠE103</t>
  </si>
  <si>
    <t>PROŠE104</t>
  </si>
  <si>
    <t>PROŠE106</t>
  </si>
  <si>
    <t>PROŠE109</t>
  </si>
  <si>
    <t>ADVEN101</t>
  </si>
  <si>
    <t>ADVEN102</t>
  </si>
  <si>
    <t>ADVEN103</t>
  </si>
  <si>
    <t>ADVEN104</t>
  </si>
  <si>
    <t>ADVEN105</t>
  </si>
  <si>
    <t>ADVEN106</t>
  </si>
  <si>
    <t>ADVEN107</t>
  </si>
  <si>
    <t>ADVEN109</t>
  </si>
  <si>
    <t>ADVEN113</t>
  </si>
  <si>
    <t>OSTAL109</t>
  </si>
  <si>
    <t>POTPO109</t>
  </si>
  <si>
    <t>RPBRO109</t>
  </si>
  <si>
    <t>PLAĆE</t>
  </si>
  <si>
    <t>7.1.</t>
  </si>
  <si>
    <t>2.3.1.</t>
  </si>
  <si>
    <t>2.3.2.</t>
  </si>
  <si>
    <t>2.3.7.</t>
  </si>
  <si>
    <t>2.3.3.</t>
  </si>
  <si>
    <t>2.3.5.</t>
  </si>
  <si>
    <t>2.3.1.1.</t>
  </si>
  <si>
    <t>2.3.1.2.</t>
  </si>
  <si>
    <t>2.3.1.5.</t>
  </si>
  <si>
    <t>2.3.1.4.</t>
  </si>
  <si>
    <t>2.3.1.6.</t>
  </si>
  <si>
    <t>2.3.1.3.</t>
  </si>
  <si>
    <t>2.3.1.7.</t>
  </si>
  <si>
    <t>2.3.1.8.</t>
  </si>
  <si>
    <t>2.3.1.9.</t>
  </si>
  <si>
    <t>2.3.1.10.</t>
  </si>
  <si>
    <t>2.3.2.1.</t>
  </si>
  <si>
    <t>2.3.4.1.</t>
  </si>
  <si>
    <t>2.3.3.1.</t>
  </si>
  <si>
    <t>2.3.5.1.</t>
  </si>
  <si>
    <t>2.3.6.1.</t>
  </si>
  <si>
    <t>2.3.2.2.</t>
  </si>
  <si>
    <t>2.3.2.3.</t>
  </si>
  <si>
    <t>2.3.2.4.</t>
  </si>
  <si>
    <t>2.3.2.5.</t>
  </si>
  <si>
    <t>2.3.2.6.</t>
  </si>
  <si>
    <t>2.3.2.7.</t>
  </si>
  <si>
    <t>2.3.2.9.</t>
  </si>
  <si>
    <t>2.3.2.8.</t>
  </si>
  <si>
    <t>2.3.3.2.</t>
  </si>
  <si>
    <t>2.3.3.3.</t>
  </si>
  <si>
    <t>2.3.3.4.</t>
  </si>
  <si>
    <t>2.3.3.5.</t>
  </si>
  <si>
    <t>2.3.3.6</t>
  </si>
  <si>
    <t>2.3.3.7.</t>
  </si>
  <si>
    <t>2.3.3.8.</t>
  </si>
  <si>
    <t>2.3.4.</t>
  </si>
  <si>
    <t>2.3.4.2.</t>
  </si>
  <si>
    <t>2.3.4.3.</t>
  </si>
  <si>
    <t>2.3.4.4.</t>
  </si>
  <si>
    <t>2.3.4.5.</t>
  </si>
  <si>
    <t>2.3.4.6.</t>
  </si>
  <si>
    <t>2.3.4.7.</t>
  </si>
  <si>
    <t>2.3.4.8.</t>
  </si>
  <si>
    <t>2.3.4.9.</t>
  </si>
  <si>
    <t>2.3.5.2.</t>
  </si>
  <si>
    <t>2.3.5.3.</t>
  </si>
  <si>
    <t>2.3.5.4.</t>
  </si>
  <si>
    <t>2.3.5.5.</t>
  </si>
  <si>
    <t>2.3.5.6.</t>
  </si>
  <si>
    <t>2.3.6.</t>
  </si>
  <si>
    <t>2.3.7.6.</t>
  </si>
  <si>
    <t>2.3.5.7.</t>
  </si>
  <si>
    <t>2.3.5.9.</t>
  </si>
  <si>
    <t>2.3.5.8.</t>
  </si>
  <si>
    <t>2.3.5.10.</t>
  </si>
  <si>
    <t>2.3.5.11.</t>
  </si>
  <si>
    <t>2.3.6.2.</t>
  </si>
  <si>
    <t>2.3.6.3.</t>
  </si>
  <si>
    <t>2.3.6.4</t>
  </si>
  <si>
    <t>2.3.6.5.</t>
  </si>
  <si>
    <t>2.3.7.1.</t>
  </si>
  <si>
    <t>2.3.7.2.</t>
  </si>
  <si>
    <t>2.3.7.3.</t>
  </si>
  <si>
    <t>2.3.7.4.</t>
  </si>
  <si>
    <t>2.3.7.5.</t>
  </si>
  <si>
    <t>2.3.7.7.</t>
  </si>
  <si>
    <t>2.3.7.8.</t>
  </si>
  <si>
    <t>2.3.7.9.</t>
  </si>
  <si>
    <t>2.3.8.</t>
  </si>
  <si>
    <t>2.3.8.1.</t>
  </si>
  <si>
    <t>2.3.9.</t>
  </si>
  <si>
    <t>2.3.9.1.</t>
  </si>
  <si>
    <t>2.3.10.</t>
  </si>
  <si>
    <t>2.3.10.1.</t>
  </si>
  <si>
    <t>2.3.11.</t>
  </si>
  <si>
    <t>2.3.11.1.</t>
  </si>
  <si>
    <t>2.5.1.</t>
  </si>
  <si>
    <t>2.5.2.</t>
  </si>
  <si>
    <t>3.2.1.</t>
  </si>
  <si>
    <t>3.3.1.</t>
  </si>
  <si>
    <t>3.4.1.</t>
  </si>
  <si>
    <t>3.5.1.</t>
  </si>
  <si>
    <t>3.5.2.</t>
  </si>
  <si>
    <t>3.6.1.</t>
  </si>
  <si>
    <t>4.1.1.</t>
  </si>
  <si>
    <t>4.2.1.</t>
  </si>
  <si>
    <t>4.2.2.</t>
  </si>
  <si>
    <t>6.1.1.</t>
  </si>
  <si>
    <t>6.1.2.</t>
  </si>
  <si>
    <t>6.1.3.</t>
  </si>
  <si>
    <t>6.1.4.</t>
  </si>
  <si>
    <t>6.1.5.</t>
  </si>
  <si>
    <t>6.1.6.</t>
  </si>
  <si>
    <t>6.1.7.</t>
  </si>
  <si>
    <t>6.2.1.</t>
  </si>
  <si>
    <t>6.2.1.1.</t>
  </si>
  <si>
    <t>6.2.1.2.</t>
  </si>
  <si>
    <t>6.2.1.3.</t>
  </si>
  <si>
    <t>6.2.2.</t>
  </si>
  <si>
    <t>6.2.2.1.</t>
  </si>
  <si>
    <t>6.2.2.2.</t>
  </si>
  <si>
    <t>6.2.2.3.</t>
  </si>
  <si>
    <t>6.2.2.4.</t>
  </si>
  <si>
    <t>6.2.2.5.</t>
  </si>
  <si>
    <t>6.2.2.9.</t>
  </si>
  <si>
    <t>6.2.2.6.</t>
  </si>
  <si>
    <t>6.2.2.7.</t>
  </si>
  <si>
    <t>6.2.2.8.</t>
  </si>
  <si>
    <t>6.2.3.</t>
  </si>
  <si>
    <t>6.2.3.1.</t>
  </si>
  <si>
    <t>6.2.3.2.</t>
  </si>
  <si>
    <t>6.2.4.</t>
  </si>
  <si>
    <t>6.2.4.1.</t>
  </si>
  <si>
    <t>6.2.4.2.</t>
  </si>
  <si>
    <t>6.2.4.3.</t>
  </si>
  <si>
    <t>6.3.1.</t>
  </si>
  <si>
    <t>6.3.2.</t>
  </si>
  <si>
    <t>2.3.11.2.</t>
  </si>
  <si>
    <t>I. izmjene i dopune</t>
  </si>
  <si>
    <t>AKTIVNOSTI</t>
  </si>
  <si>
    <t>Zajedničke aktivnosti - TZ Kvarner</t>
  </si>
  <si>
    <t xml:space="preserve">Razvoj i održavanje internetskih stranica </t>
  </si>
  <si>
    <t>Troškovi platnog prometa (banka, Fina i ostalo)</t>
  </si>
  <si>
    <t>2.1.1.</t>
  </si>
  <si>
    <t xml:space="preserve">Turističko-informativne aktivnosti </t>
  </si>
  <si>
    <t>Identifikacija resursa te strukturiranje prozvoda aktivnog, pustolovnog i cikloturizma</t>
  </si>
  <si>
    <t>Izrada promotivnog filma Riječkog prstena (3-5 min)</t>
  </si>
  <si>
    <t>Troškovi postojećeg weba i zakupa domene i ostalih domena</t>
  </si>
  <si>
    <t>Sudjelovanje u planiranju i provedbi ključnog investicijskog projekta javno privatnog partnerstva u cilju podizanja konkurentnosti destinacije - Kuća halubajskega zvončara - promotivne aktivnosti</t>
  </si>
  <si>
    <t>2.3.12.</t>
  </si>
  <si>
    <t>CRO Race</t>
  </si>
  <si>
    <t>2.3.12.1.</t>
  </si>
  <si>
    <t>4.3.</t>
  </si>
  <si>
    <t>Prihodi od imovine</t>
  </si>
  <si>
    <t>Prihodi od financijske imovine</t>
  </si>
  <si>
    <t>8.1.</t>
  </si>
  <si>
    <t>9.</t>
  </si>
  <si>
    <t>9.1.</t>
  </si>
  <si>
    <t>Definiranje brending sustava i brend arhitekture</t>
  </si>
  <si>
    <t>Oglašavanje destinacijskog branda, turističke ponude i proizvoda</t>
  </si>
  <si>
    <t>Opće oglašavanje</t>
  </si>
  <si>
    <t>3.2.2.</t>
  </si>
  <si>
    <t>Udruženo oglašavanje - TZ Kvarner</t>
  </si>
  <si>
    <t>Odnosi s javnošću: globalni i domaći PR</t>
  </si>
  <si>
    <t>PR</t>
  </si>
  <si>
    <t>Marketinške i poslovne suradnje</t>
  </si>
  <si>
    <t>RIJPRS109</t>
  </si>
  <si>
    <t>Zajedničke aktivnosti - Riječki prsten</t>
  </si>
  <si>
    <t>Internet oglašavanje</t>
  </si>
  <si>
    <t>Stručni skupovi i edukacije</t>
  </si>
  <si>
    <t>PLAVO109</t>
  </si>
  <si>
    <t>Dani hrvatskog turizma</t>
  </si>
  <si>
    <t>Koordinacija i nadzor</t>
  </si>
  <si>
    <r>
      <t>1</t>
    </r>
    <r>
      <rPr>
        <b/>
        <sz val="11"/>
        <rFont val="Calibri"/>
        <family val="2"/>
        <charset val="238"/>
        <scheme val="minor"/>
      </rPr>
      <t>. IZMJENE I DOPUNE GODIŠNJEG PROGRAMA RADA</t>
    </r>
    <r>
      <rPr>
        <b/>
        <sz val="11"/>
        <color theme="1"/>
        <rFont val="Calibri"/>
        <family val="2"/>
        <charset val="238"/>
        <scheme val="minor"/>
      </rPr>
      <t xml:space="preserve"> TURISTIČKE ZAJEDNICE OPĆINE VIŠKOVO ZA 2021. GODINU - u KN bez lipa</t>
    </r>
  </si>
  <si>
    <t>Promotivne aktivnosti na digitalnim platformama</t>
  </si>
  <si>
    <t>Razvoj internetske stranice za projekt Kuća halubajskega zvončara</t>
  </si>
  <si>
    <t>Strategija za promotivne aktivnosti i budget za oglašavanje</t>
  </si>
  <si>
    <t>Poticanje na očuvanje i uređenje okoliša</t>
  </si>
  <si>
    <t>ADMINISTRATIVNI POSLOVI</t>
  </si>
  <si>
    <t>SVEUKUPNO AKTIVNOSTI</t>
  </si>
  <si>
    <t>10.</t>
  </si>
  <si>
    <t>10.1.</t>
  </si>
  <si>
    <t>10.2.</t>
  </si>
  <si>
    <t>10.3.</t>
  </si>
  <si>
    <t>3.5.3.</t>
  </si>
  <si>
    <t>3.5.4.</t>
  </si>
  <si>
    <t>3.7.</t>
  </si>
  <si>
    <t>3.7.1.</t>
  </si>
  <si>
    <t>3.7.2.</t>
  </si>
  <si>
    <t>3.7.3.</t>
  </si>
  <si>
    <t>3.7.4.</t>
  </si>
  <si>
    <t>3.7.5.</t>
  </si>
  <si>
    <t>3.7.6.</t>
  </si>
  <si>
    <t>3.7.7.</t>
  </si>
  <si>
    <t>3.7.8.</t>
  </si>
  <si>
    <t>3.7.9.</t>
  </si>
  <si>
    <t>3.8.</t>
  </si>
  <si>
    <t>3.8.1.</t>
  </si>
  <si>
    <t>3.8.2.</t>
  </si>
  <si>
    <t>3.9.</t>
  </si>
  <si>
    <t>3.9.1.</t>
  </si>
  <si>
    <t>3.9.2.</t>
  </si>
  <si>
    <t>3.10.</t>
  </si>
  <si>
    <t>3.10.1.</t>
  </si>
  <si>
    <t>3.10.2.</t>
  </si>
  <si>
    <t>3.10.3.</t>
  </si>
  <si>
    <t>3.10.4.</t>
  </si>
  <si>
    <t>3.10.5.</t>
  </si>
  <si>
    <t>4.4.</t>
  </si>
  <si>
    <t>4.4.1.</t>
  </si>
  <si>
    <t>4.4.2.</t>
  </si>
  <si>
    <t>4.4.3.</t>
  </si>
  <si>
    <t>4.4.4.</t>
  </si>
  <si>
    <t>4.4.4.1</t>
  </si>
  <si>
    <t>4.4.4.2.</t>
  </si>
  <si>
    <t>4.4.4.3.</t>
  </si>
  <si>
    <t>4.5.</t>
  </si>
  <si>
    <t>4.5.1.</t>
  </si>
  <si>
    <t>4.5.2.</t>
  </si>
  <si>
    <t>4.5.3.</t>
  </si>
  <si>
    <t>4.5.4.</t>
  </si>
  <si>
    <t>4.5.6.</t>
  </si>
  <si>
    <t>4.5.7.</t>
  </si>
  <si>
    <t>4.5.5.</t>
  </si>
  <si>
    <t>4.5.7.1.</t>
  </si>
  <si>
    <t>CRORA109</t>
  </si>
  <si>
    <t>KVARN109</t>
  </si>
  <si>
    <t>RPFIL109</t>
  </si>
  <si>
    <t>KUĆAZ104</t>
  </si>
  <si>
    <t>KUĆAZ10</t>
  </si>
  <si>
    <t>KUĆAZ11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</si>
</sst>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  <charset val="238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503">
    <xf numFmtId="0" fontId="0" fillId="0" borderId="0" xfId="0"/>
    <xf numFmtId="0" fontId="4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8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3" fontId="13" fillId="6" borderId="8" xfId="2" applyNumberFormat="1" applyFont="1" applyFill="1" applyBorder="1" applyAlignment="1"/>
    <xf numFmtId="3" fontId="13" fillId="6" borderId="4" xfId="2" applyNumberFormat="1" applyFont="1" applyFill="1" applyBorder="1" applyAlignment="1"/>
    <xf numFmtId="3" fontId="13" fillId="6" borderId="19" xfId="2" applyNumberFormat="1" applyFont="1" applyFill="1" applyBorder="1" applyAlignment="1"/>
    <xf numFmtId="0" fontId="14" fillId="0" borderId="11" xfId="0" applyFont="1" applyBorder="1" applyAlignment="1">
      <alignment horizontal="center"/>
    </xf>
    <xf numFmtId="0" fontId="15" fillId="0" borderId="11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3" fontId="14" fillId="6" borderId="11" xfId="2" applyNumberFormat="1" applyFont="1" applyFill="1" applyBorder="1" applyAlignment="1"/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3" fontId="11" fillId="6" borderId="4" xfId="2" applyNumberFormat="1" applyFont="1" applyFill="1" applyBorder="1" applyAlignment="1"/>
    <xf numFmtId="3" fontId="11" fillId="6" borderId="8" xfId="2" applyNumberFormat="1" applyFont="1" applyFill="1" applyBorder="1" applyAlignment="1"/>
    <xf numFmtId="3" fontId="11" fillId="6" borderId="19" xfId="2" applyNumberFormat="1" applyFont="1" applyFill="1" applyBorder="1" applyAlignment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0" xfId="0" applyBorder="1"/>
    <xf numFmtId="0" fontId="6" fillId="5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3" fillId="6" borderId="4" xfId="1" applyFont="1" applyFill="1" applyBorder="1" applyAlignment="1">
      <alignment wrapText="1"/>
    </xf>
    <xf numFmtId="0" fontId="13" fillId="6" borderId="8" xfId="1" applyFont="1" applyFill="1" applyBorder="1" applyAlignment="1">
      <alignment wrapText="1"/>
    </xf>
    <xf numFmtId="0" fontId="13" fillId="6" borderId="19" xfId="1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 wrapText="1"/>
    </xf>
    <xf numFmtId="0" fontId="5" fillId="0" borderId="16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6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wrapText="1"/>
    </xf>
    <xf numFmtId="0" fontId="6" fillId="0" borderId="24" xfId="0" applyFont="1" applyBorder="1" applyAlignment="1">
      <alignment vertical="center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3" fontId="13" fillId="6" borderId="4" xfId="2" applyNumberFormat="1" applyFont="1" applyFill="1" applyBorder="1" applyAlignment="1">
      <alignment wrapText="1"/>
    </xf>
    <xf numFmtId="3" fontId="18" fillId="6" borderId="4" xfId="2" applyNumberFormat="1" applyFont="1" applyFill="1" applyBorder="1" applyAlignment="1"/>
    <xf numFmtId="0" fontId="5" fillId="0" borderId="4" xfId="0" applyFont="1" applyBorder="1" applyAlignment="1">
      <alignment horizontal="right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18" fillId="0" borderId="19" xfId="0" applyFont="1" applyBorder="1" applyAlignment="1">
      <alignment wrapText="1"/>
    </xf>
    <xf numFmtId="3" fontId="18" fillId="6" borderId="19" xfId="2" applyNumberFormat="1" applyFont="1" applyFill="1" applyBorder="1" applyAlignment="1"/>
    <xf numFmtId="3" fontId="18" fillId="6" borderId="8" xfId="2" applyNumberFormat="1" applyFont="1" applyFill="1" applyBorder="1" applyAlignment="1"/>
    <xf numFmtId="0" fontId="6" fillId="0" borderId="19" xfId="0" applyFont="1" applyBorder="1" applyAlignment="1"/>
    <xf numFmtId="3" fontId="13" fillId="6" borderId="11" xfId="2" applyNumberFormat="1" applyFont="1" applyFill="1" applyBorder="1" applyAlignment="1"/>
    <xf numFmtId="3" fontId="13" fillId="6" borderId="19" xfId="2" applyNumberFormat="1" applyFont="1" applyFill="1" applyBorder="1" applyAlignment="1">
      <alignment wrapText="1"/>
    </xf>
    <xf numFmtId="0" fontId="16" fillId="0" borderId="11" xfId="0" applyFont="1" applyBorder="1" applyAlignment="1">
      <alignment horizontal="left"/>
    </xf>
    <xf numFmtId="3" fontId="13" fillId="6" borderId="8" xfId="2" applyNumberFormat="1" applyFont="1" applyFill="1" applyBorder="1" applyAlignment="1">
      <alignment wrapText="1"/>
    </xf>
    <xf numFmtId="3" fontId="14" fillId="6" borderId="11" xfId="2" applyNumberFormat="1" applyFont="1" applyFill="1" applyBorder="1" applyAlignment="1">
      <alignment wrapText="1"/>
    </xf>
    <xf numFmtId="0" fontId="17" fillId="6" borderId="11" xfId="1" applyFont="1" applyFill="1" applyBorder="1" applyAlignment="1">
      <alignment wrapText="1"/>
    </xf>
    <xf numFmtId="3" fontId="17" fillId="6" borderId="11" xfId="1" applyNumberFormat="1" applyFont="1" applyFill="1" applyBorder="1" applyAlignment="1"/>
    <xf numFmtId="0" fontId="19" fillId="0" borderId="11" xfId="0" applyFont="1" applyBorder="1" applyAlignment="1">
      <alignment horizontal="left"/>
    </xf>
    <xf numFmtId="3" fontId="15" fillId="6" borderId="11" xfId="2" applyNumberFormat="1" applyFont="1" applyFill="1" applyBorder="1" applyAlignment="1"/>
    <xf numFmtId="0" fontId="5" fillId="4" borderId="23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7" fillId="0" borderId="4" xfId="0" applyFont="1" applyBorder="1" applyAlignment="1">
      <alignment wrapText="1"/>
    </xf>
    <xf numFmtId="10" fontId="6" fillId="4" borderId="7" xfId="0" applyNumberFormat="1" applyFont="1" applyFill="1" applyBorder="1" applyAlignment="1"/>
    <xf numFmtId="10" fontId="6" fillId="4" borderId="22" xfId="0" applyNumberFormat="1" applyFont="1" applyFill="1" applyBorder="1" applyAlignment="1"/>
    <xf numFmtId="0" fontId="0" fillId="0" borderId="0" xfId="0" applyAlignment="1"/>
    <xf numFmtId="0" fontId="5" fillId="4" borderId="15" xfId="0" applyFont="1" applyFill="1" applyBorder="1" applyAlignment="1">
      <alignment horizontal="center" wrapText="1"/>
    </xf>
    <xf numFmtId="10" fontId="5" fillId="4" borderId="2" xfId="0" applyNumberFormat="1" applyFont="1" applyFill="1" applyBorder="1" applyAlignment="1"/>
    <xf numFmtId="10" fontId="6" fillId="4" borderId="9" xfId="0" applyNumberFormat="1" applyFont="1" applyFill="1" applyBorder="1" applyAlignment="1"/>
    <xf numFmtId="10" fontId="5" fillId="4" borderId="12" xfId="0" applyNumberFormat="1" applyFont="1" applyFill="1" applyBorder="1" applyAlignment="1"/>
    <xf numFmtId="10" fontId="5" fillId="4" borderId="27" xfId="0" applyNumberFormat="1" applyFont="1" applyFill="1" applyBorder="1" applyAlignment="1"/>
    <xf numFmtId="10" fontId="6" fillId="4" borderId="12" xfId="0" applyNumberFormat="1" applyFont="1" applyFill="1" applyBorder="1" applyAlignment="1"/>
    <xf numFmtId="0" fontId="0" fillId="0" borderId="0" xfId="0" applyBorder="1" applyAlignment="1"/>
    <xf numFmtId="10" fontId="5" fillId="4" borderId="14" xfId="0" applyNumberFormat="1" applyFont="1" applyFill="1" applyBorder="1" applyAlignment="1">
      <alignment horizontal="center" wrapText="1"/>
    </xf>
    <xf numFmtId="10" fontId="5" fillId="4" borderId="9" xfId="0" applyNumberFormat="1" applyFont="1" applyFill="1" applyBorder="1" applyAlignment="1"/>
    <xf numFmtId="10" fontId="6" fillId="4" borderId="17" xfId="0" applyNumberFormat="1" applyFont="1" applyFill="1" applyBorder="1" applyAlignment="1"/>
    <xf numFmtId="3" fontId="14" fillId="6" borderId="4" xfId="2" applyNumberFormat="1" applyFont="1" applyFill="1" applyBorder="1" applyAlignment="1"/>
    <xf numFmtId="10" fontId="5" fillId="4" borderId="7" xfId="0" applyNumberFormat="1" applyFont="1" applyFill="1" applyBorder="1" applyAlignment="1"/>
    <xf numFmtId="0" fontId="15" fillId="0" borderId="4" xfId="0" applyFont="1" applyBorder="1" applyAlignment="1">
      <alignment wrapText="1"/>
    </xf>
    <xf numFmtId="3" fontId="16" fillId="6" borderId="4" xfId="2" applyNumberFormat="1" applyFont="1" applyFill="1" applyBorder="1" applyAlignment="1"/>
    <xf numFmtId="0" fontId="20" fillId="0" borderId="19" xfId="0" applyFont="1" applyBorder="1" applyAlignment="1">
      <alignment wrapText="1"/>
    </xf>
    <xf numFmtId="0" fontId="6" fillId="0" borderId="16" xfId="0" applyFont="1" applyBorder="1" applyAlignment="1"/>
    <xf numFmtId="0" fontId="5" fillId="4" borderId="3" xfId="0" applyFont="1" applyFill="1" applyBorder="1" applyAlignment="1">
      <alignment horizontal="center" wrapText="1"/>
    </xf>
    <xf numFmtId="0" fontId="5" fillId="4" borderId="11" xfId="0" applyFont="1" applyFill="1" applyBorder="1" applyAlignment="1"/>
    <xf numFmtId="0" fontId="6" fillId="5" borderId="19" xfId="0" applyFont="1" applyFill="1" applyBorder="1" applyAlignment="1"/>
    <xf numFmtId="0" fontId="5" fillId="4" borderId="13" xfId="0" applyFont="1" applyFill="1" applyBorder="1" applyAlignment="1">
      <alignment horizontal="center" wrapText="1"/>
    </xf>
    <xf numFmtId="0" fontId="6" fillId="4" borderId="11" xfId="0" applyFont="1" applyFill="1" applyBorder="1" applyAlignment="1"/>
    <xf numFmtId="0" fontId="6" fillId="0" borderId="11" xfId="0" applyFont="1" applyBorder="1" applyAlignment="1"/>
    <xf numFmtId="3" fontId="5" fillId="4" borderId="11" xfId="0" applyNumberFormat="1" applyFont="1" applyFill="1" applyBorder="1" applyAlignment="1"/>
    <xf numFmtId="0" fontId="5" fillId="0" borderId="11" xfId="0" applyFont="1" applyBorder="1" applyAlignment="1"/>
    <xf numFmtId="3" fontId="5" fillId="0" borderId="11" xfId="0" applyNumberFormat="1" applyFont="1" applyBorder="1" applyAlignment="1"/>
    <xf numFmtId="3" fontId="19" fillId="6" borderId="11" xfId="0" applyNumberFormat="1" applyFont="1" applyFill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3" fontId="6" fillId="0" borderId="4" xfId="0" applyNumberFormat="1" applyFont="1" applyBorder="1" applyAlignment="1"/>
    <xf numFmtId="0" fontId="5" fillId="4" borderId="11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13" fillId="6" borderId="8" xfId="1" applyFont="1" applyFill="1" applyBorder="1" applyAlignment="1"/>
    <xf numFmtId="0" fontId="13" fillId="6" borderId="4" xfId="1" applyFont="1" applyFill="1" applyBorder="1" applyAlignment="1"/>
    <xf numFmtId="0" fontId="13" fillId="6" borderId="19" xfId="1" applyFont="1" applyFill="1" applyBorder="1" applyAlignment="1"/>
    <xf numFmtId="0" fontId="18" fillId="0" borderId="8" xfId="0" applyFont="1" applyBorder="1" applyAlignment="1"/>
    <xf numFmtId="0" fontId="18" fillId="0" borderId="4" xfId="0" applyFont="1" applyBorder="1" applyAlignment="1"/>
    <xf numFmtId="0" fontId="18" fillId="0" borderId="19" xfId="0" applyFont="1" applyBorder="1" applyAlignment="1"/>
    <xf numFmtId="0" fontId="18" fillId="0" borderId="4" xfId="0" applyFont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5" fillId="0" borderId="8" xfId="0" applyFont="1" applyBorder="1" applyAlignment="1">
      <alignment wrapText="1"/>
    </xf>
    <xf numFmtId="3" fontId="22" fillId="6" borderId="4" xfId="2" applyNumberFormat="1" applyFont="1" applyFill="1" applyBorder="1" applyAlignment="1"/>
    <xf numFmtId="0" fontId="3" fillId="0" borderId="0" xfId="0" applyFont="1"/>
    <xf numFmtId="0" fontId="3" fillId="0" borderId="0" xfId="0" applyFont="1" applyAlignment="1"/>
    <xf numFmtId="0" fontId="11" fillId="0" borderId="11" xfId="0" applyFont="1" applyBorder="1" applyAlignment="1">
      <alignment horizontal="left" wrapText="1"/>
    </xf>
    <xf numFmtId="0" fontId="13" fillId="0" borderId="13" xfId="0" applyFont="1" applyBorder="1" applyAlignment="1">
      <alignment wrapText="1"/>
    </xf>
    <xf numFmtId="3" fontId="13" fillId="6" borderId="13" xfId="2" applyNumberFormat="1" applyFont="1" applyFill="1" applyBorder="1" applyAlignment="1"/>
    <xf numFmtId="0" fontId="12" fillId="0" borderId="16" xfId="0" applyFont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7" fillId="0" borderId="2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8" xfId="0" applyFont="1" applyBorder="1" applyAlignment="1">
      <alignment wrapText="1"/>
    </xf>
    <xf numFmtId="0" fontId="7" fillId="0" borderId="21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7" fillId="0" borderId="19" xfId="0" applyFont="1" applyBorder="1" applyAlignment="1">
      <alignment wrapText="1"/>
    </xf>
    <xf numFmtId="0" fontId="6" fillId="5" borderId="20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wrapText="1"/>
    </xf>
    <xf numFmtId="0" fontId="6" fillId="5" borderId="21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5" fillId="5" borderId="19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wrapText="1"/>
    </xf>
    <xf numFmtId="0" fontId="5" fillId="4" borderId="10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5" fillId="4" borderId="26" xfId="0" applyFont="1" applyFill="1" applyBorder="1" applyAlignment="1"/>
    <xf numFmtId="0" fontId="6" fillId="5" borderId="20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7" fillId="5" borderId="8" xfId="0" applyFont="1" applyFill="1" applyBorder="1" applyAlignment="1"/>
    <xf numFmtId="0" fontId="6" fillId="5" borderId="21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0" fontId="4" fillId="7" borderId="11" xfId="0" applyFont="1" applyFill="1" applyBorder="1" applyAlignment="1">
      <alignment vertical="center"/>
    </xf>
    <xf numFmtId="0" fontId="5" fillId="7" borderId="11" xfId="0" applyFont="1" applyFill="1" applyBorder="1" applyAlignment="1"/>
    <xf numFmtId="10" fontId="5" fillId="7" borderId="12" xfId="0" applyNumberFormat="1" applyFont="1" applyFill="1" applyBorder="1" applyAlignment="1"/>
    <xf numFmtId="10" fontId="6" fillId="4" borderId="14" xfId="0" applyNumberFormat="1" applyFont="1" applyFill="1" applyBorder="1" applyAlignment="1"/>
    <xf numFmtId="0" fontId="7" fillId="0" borderId="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3" fontId="6" fillId="0" borderId="8" xfId="0" applyNumberFormat="1" applyFont="1" applyBorder="1" applyAlignment="1"/>
    <xf numFmtId="49" fontId="5" fillId="0" borderId="11" xfId="0" applyNumberFormat="1" applyFont="1" applyBorder="1" applyAlignment="1">
      <alignment vertical="center" wrapText="1"/>
    </xf>
    <xf numFmtId="3" fontId="6" fillId="0" borderId="19" xfId="0" applyNumberFormat="1" applyFont="1" applyBorder="1" applyAlignment="1"/>
    <xf numFmtId="3" fontId="6" fillId="0" borderId="16" xfId="0" applyNumberFormat="1" applyFont="1" applyBorder="1" applyAlignment="1"/>
    <xf numFmtId="3" fontId="7" fillId="0" borderId="8" xfId="0" applyNumberFormat="1" applyFont="1" applyBorder="1" applyAlignment="1"/>
    <xf numFmtId="3" fontId="7" fillId="0" borderId="19" xfId="0" applyNumberFormat="1" applyFont="1" applyBorder="1" applyAlignment="1"/>
    <xf numFmtId="3" fontId="6" fillId="5" borderId="8" xfId="0" applyNumberFormat="1" applyFont="1" applyFill="1" applyBorder="1" applyAlignment="1"/>
    <xf numFmtId="3" fontId="6" fillId="5" borderId="19" xfId="0" applyNumberFormat="1" applyFont="1" applyFill="1" applyBorder="1" applyAlignment="1"/>
    <xf numFmtId="3" fontId="7" fillId="5" borderId="19" xfId="0" applyNumberFormat="1" applyFont="1" applyFill="1" applyBorder="1" applyAlignment="1"/>
    <xf numFmtId="3" fontId="4" fillId="4" borderId="26" xfId="0" applyNumberFormat="1" applyFont="1" applyFill="1" applyBorder="1" applyAlignment="1"/>
    <xf numFmtId="3" fontId="4" fillId="7" borderId="11" xfId="0" applyNumberFormat="1" applyFont="1" applyFill="1" applyBorder="1" applyAlignment="1"/>
    <xf numFmtId="3" fontId="17" fillId="6" borderId="11" xfId="2" applyNumberFormat="1" applyFont="1" applyFill="1" applyBorder="1" applyAlignment="1"/>
    <xf numFmtId="3" fontId="5" fillId="0" borderId="8" xfId="0" applyNumberFormat="1" applyFont="1" applyBorder="1" applyAlignment="1"/>
    <xf numFmtId="10" fontId="24" fillId="4" borderId="12" xfId="0" applyNumberFormat="1" applyFont="1" applyFill="1" applyBorder="1" applyAlignment="1"/>
    <xf numFmtId="0" fontId="5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/>
    </xf>
    <xf numFmtId="0" fontId="6" fillId="0" borderId="11" xfId="0" applyFont="1" applyFill="1" applyBorder="1" applyAlignment="1"/>
    <xf numFmtId="3" fontId="7" fillId="0" borderId="11" xfId="0" applyNumberFormat="1" applyFont="1" applyFill="1" applyBorder="1" applyAlignment="1"/>
    <xf numFmtId="10" fontId="6" fillId="0" borderId="12" xfId="0" applyNumberFormat="1" applyFont="1" applyFill="1" applyBorder="1" applyAlignment="1"/>
    <xf numFmtId="0" fontId="0" fillId="7" borderId="0" xfId="0" applyFill="1"/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3" fontId="13" fillId="6" borderId="16" xfId="2" applyNumberFormat="1" applyFont="1" applyFill="1" applyBorder="1" applyAlignment="1"/>
    <xf numFmtId="0" fontId="23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wrapText="1"/>
    </xf>
    <xf numFmtId="10" fontId="27" fillId="4" borderId="12" xfId="0" applyNumberFormat="1" applyFont="1" applyFill="1" applyBorder="1" applyAlignment="1"/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wrapText="1"/>
    </xf>
    <xf numFmtId="3" fontId="12" fillId="6" borderId="16" xfId="2" applyNumberFormat="1" applyFont="1" applyFill="1" applyBorder="1" applyAlignment="1"/>
    <xf numFmtId="10" fontId="25" fillId="4" borderId="9" xfId="0" applyNumberFormat="1" applyFont="1" applyFill="1" applyBorder="1" applyAlignment="1"/>
    <xf numFmtId="14" fontId="6" fillId="0" borderId="8" xfId="0" applyNumberFormat="1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wrapText="1"/>
    </xf>
    <xf numFmtId="3" fontId="13" fillId="6" borderId="30" xfId="2" applyNumberFormat="1" applyFont="1" applyFill="1" applyBorder="1" applyAlignment="1"/>
    <xf numFmtId="10" fontId="6" fillId="4" borderId="31" xfId="0" applyNumberFormat="1" applyFont="1" applyFill="1" applyBorder="1" applyAlignment="1"/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wrapText="1"/>
    </xf>
    <xf numFmtId="16" fontId="11" fillId="0" borderId="13" xfId="0" applyNumberFormat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16" fontId="11" fillId="0" borderId="11" xfId="0" applyNumberFormat="1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" fontId="11" fillId="0" borderId="19" xfId="0" applyNumberFormat="1" applyFont="1" applyBorder="1" applyAlignment="1">
      <alignment horizontal="right"/>
    </xf>
    <xf numFmtId="0" fontId="5" fillId="4" borderId="11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/>
    </xf>
    <xf numFmtId="16" fontId="11" fillId="0" borderId="4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wrapText="1"/>
    </xf>
    <xf numFmtId="16" fontId="11" fillId="0" borderId="19" xfId="0" applyNumberFormat="1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6" fillId="4" borderId="11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1" fontId="11" fillId="0" borderId="11" xfId="0" applyNumberFormat="1" applyFont="1" applyBorder="1" applyAlignment="1">
      <alignment horizontal="right"/>
    </xf>
    <xf numFmtId="1" fontId="11" fillId="0" borderId="13" xfId="0" applyNumberFormat="1" applyFont="1" applyBorder="1" applyAlignment="1">
      <alignment horizontal="right"/>
    </xf>
    <xf numFmtId="1" fontId="11" fillId="0" borderId="30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1" fontId="11" fillId="0" borderId="4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 wrapText="1"/>
    </xf>
    <xf numFmtId="0" fontId="6" fillId="4" borderId="11" xfId="0" applyFont="1" applyFill="1" applyBorder="1" applyAlignment="1">
      <alignment horizontal="right" wrapText="1"/>
    </xf>
    <xf numFmtId="3" fontId="6" fillId="5" borderId="32" xfId="0" applyNumberFormat="1" applyFont="1" applyFill="1" applyBorder="1" applyAlignment="1"/>
    <xf numFmtId="3" fontId="6" fillId="5" borderId="33" xfId="0" applyNumberFormat="1" applyFont="1" applyFill="1" applyBorder="1" applyAlignment="1"/>
    <xf numFmtId="0" fontId="5" fillId="4" borderId="28" xfId="0" applyFont="1" applyFill="1" applyBorder="1" applyAlignment="1"/>
    <xf numFmtId="3" fontId="7" fillId="5" borderId="33" xfId="0" applyNumberFormat="1" applyFont="1" applyFill="1" applyBorder="1" applyAlignment="1"/>
    <xf numFmtId="3" fontId="7" fillId="0" borderId="28" xfId="0" applyNumberFormat="1" applyFont="1" applyFill="1" applyBorder="1" applyAlignment="1"/>
    <xf numFmtId="0" fontId="5" fillId="4" borderId="35" xfId="0" applyFont="1" applyFill="1" applyBorder="1" applyAlignment="1">
      <alignment horizontal="center" wrapText="1"/>
    </xf>
    <xf numFmtId="0" fontId="5" fillId="0" borderId="28" xfId="0" applyFont="1" applyBorder="1" applyAlignment="1"/>
    <xf numFmtId="3" fontId="13" fillId="6" borderId="32" xfId="2" applyNumberFormat="1" applyFont="1" applyFill="1" applyBorder="1" applyAlignment="1"/>
    <xf numFmtId="3" fontId="13" fillId="6" borderId="36" xfId="2" applyNumberFormat="1" applyFont="1" applyFill="1" applyBorder="1" applyAlignment="1"/>
    <xf numFmtId="3" fontId="13" fillId="6" borderId="33" xfId="2" applyNumberFormat="1" applyFont="1" applyFill="1" applyBorder="1" applyAlignment="1"/>
    <xf numFmtId="3" fontId="13" fillId="6" borderId="32" xfId="2" applyNumberFormat="1" applyFont="1" applyFill="1" applyBorder="1" applyAlignment="1">
      <alignment wrapText="1"/>
    </xf>
    <xf numFmtId="3" fontId="13" fillId="6" borderId="36" xfId="2" applyNumberFormat="1" applyFont="1" applyFill="1" applyBorder="1" applyAlignment="1">
      <alignment wrapText="1"/>
    </xf>
    <xf numFmtId="3" fontId="13" fillId="6" borderId="33" xfId="2" applyNumberFormat="1" applyFont="1" applyFill="1" applyBorder="1" applyAlignment="1">
      <alignment wrapText="1"/>
    </xf>
    <xf numFmtId="3" fontId="13" fillId="6" borderId="35" xfId="2" applyNumberFormat="1" applyFont="1" applyFill="1" applyBorder="1" applyAlignment="1"/>
    <xf numFmtId="3" fontId="13" fillId="6" borderId="28" xfId="2" applyNumberFormat="1" applyFont="1" applyFill="1" applyBorder="1" applyAlignment="1"/>
    <xf numFmtId="0" fontId="6" fillId="0" borderId="32" xfId="0" applyFont="1" applyBorder="1" applyAlignment="1"/>
    <xf numFmtId="3" fontId="6" fillId="0" borderId="33" xfId="0" applyNumberFormat="1" applyFont="1" applyBorder="1" applyAlignment="1"/>
    <xf numFmtId="0" fontId="6" fillId="0" borderId="28" xfId="0" applyFont="1" applyBorder="1" applyAlignment="1"/>
    <xf numFmtId="3" fontId="6" fillId="0" borderId="32" xfId="0" applyNumberFormat="1" applyFont="1" applyBorder="1" applyAlignment="1"/>
    <xf numFmtId="3" fontId="6" fillId="0" borderId="36" xfId="0" applyNumberFormat="1" applyFont="1" applyBorder="1" applyAlignment="1"/>
    <xf numFmtId="3" fontId="18" fillId="6" borderId="33" xfId="2" applyNumberFormat="1" applyFont="1" applyFill="1" applyBorder="1" applyAlignment="1"/>
    <xf numFmtId="3" fontId="6" fillId="0" borderId="34" xfId="0" applyNumberFormat="1" applyFont="1" applyBorder="1" applyAlignment="1"/>
    <xf numFmtId="3" fontId="11" fillId="6" borderId="36" xfId="2" applyNumberFormat="1" applyFont="1" applyFill="1" applyBorder="1" applyAlignment="1"/>
    <xf numFmtId="3" fontId="18" fillId="6" borderId="32" xfId="2" applyNumberFormat="1" applyFont="1" applyFill="1" applyBorder="1" applyAlignment="1"/>
    <xf numFmtId="3" fontId="18" fillId="6" borderId="36" xfId="2" applyNumberFormat="1" applyFont="1" applyFill="1" applyBorder="1" applyAlignment="1"/>
    <xf numFmtId="0" fontId="6" fillId="0" borderId="34" xfId="0" applyFont="1" applyBorder="1" applyAlignment="1"/>
    <xf numFmtId="0" fontId="6" fillId="0" borderId="36" xfId="0" applyFont="1" applyBorder="1" applyAlignment="1"/>
    <xf numFmtId="0" fontId="6" fillId="0" borderId="33" xfId="0" applyFont="1" applyBorder="1" applyAlignment="1"/>
    <xf numFmtId="3" fontId="11" fillId="6" borderId="33" xfId="2" applyNumberFormat="1" applyFont="1" applyFill="1" applyBorder="1" applyAlignment="1"/>
    <xf numFmtId="3" fontId="12" fillId="6" borderId="34" xfId="2" applyNumberFormat="1" applyFont="1" applyFill="1" applyBorder="1" applyAlignment="1"/>
    <xf numFmtId="3" fontId="11" fillId="6" borderId="32" xfId="2" applyNumberFormat="1" applyFont="1" applyFill="1" applyBorder="1" applyAlignment="1"/>
    <xf numFmtId="3" fontId="5" fillId="4" borderId="10" xfId="0" applyNumberFormat="1" applyFont="1" applyFill="1" applyBorder="1" applyAlignment="1"/>
    <xf numFmtId="0" fontId="0" fillId="0" borderId="0" xfId="0" applyFill="1"/>
    <xf numFmtId="4" fontId="5" fillId="4" borderId="28" xfId="0" applyNumberFormat="1" applyFont="1" applyFill="1" applyBorder="1" applyAlignment="1"/>
    <xf numFmtId="0" fontId="5" fillId="0" borderId="11" xfId="0" applyFont="1" applyBorder="1" applyAlignment="1">
      <alignment horizontal="left" vertical="center" wrapText="1"/>
    </xf>
    <xf numFmtId="0" fontId="5" fillId="0" borderId="38" xfId="0" applyFont="1" applyBorder="1" applyAlignment="1">
      <alignment vertical="center"/>
    </xf>
    <xf numFmtId="0" fontId="6" fillId="0" borderId="38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14" fontId="6" fillId="0" borderId="19" xfId="0" applyNumberFormat="1" applyFont="1" applyBorder="1" applyAlignment="1">
      <alignment vertical="center" wrapText="1"/>
    </xf>
    <xf numFmtId="0" fontId="24" fillId="7" borderId="10" xfId="0" applyFont="1" applyFill="1" applyBorder="1" applyAlignment="1">
      <alignment vertical="center"/>
    </xf>
    <xf numFmtId="0" fontId="24" fillId="7" borderId="11" xfId="0" applyFont="1" applyFill="1" applyBorder="1" applyAlignment="1">
      <alignment vertical="center"/>
    </xf>
    <xf numFmtId="0" fontId="24" fillId="7" borderId="11" xfId="0" applyFont="1" applyFill="1" applyBorder="1" applyAlignment="1"/>
    <xf numFmtId="3" fontId="24" fillId="7" borderId="11" xfId="0" applyNumberFormat="1" applyFont="1" applyFill="1" applyBorder="1" applyAlignment="1"/>
    <xf numFmtId="10" fontId="6" fillId="0" borderId="9" xfId="0" applyNumberFormat="1" applyFont="1" applyFill="1" applyBorder="1" applyAlignment="1"/>
    <xf numFmtId="10" fontId="6" fillId="0" borderId="22" xfId="0" applyNumberFormat="1" applyFont="1" applyFill="1" applyBorder="1" applyAlignment="1"/>
    <xf numFmtId="0" fontId="27" fillId="4" borderId="11" xfId="0" applyFont="1" applyFill="1" applyBorder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0" xfId="0" applyFont="1" applyBorder="1" applyAlignment="1"/>
    <xf numFmtId="3" fontId="5" fillId="4" borderId="28" xfId="0" applyNumberFormat="1" applyFont="1" applyFill="1" applyBorder="1" applyAlignment="1"/>
    <xf numFmtId="0" fontId="6" fillId="0" borderId="38" xfId="0" applyFont="1" applyBorder="1" applyAlignment="1">
      <alignment vertical="center"/>
    </xf>
    <xf numFmtId="14" fontId="6" fillId="0" borderId="40" xfId="0" applyNumberFormat="1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20" fillId="0" borderId="4" xfId="0" applyFont="1" applyBorder="1" applyAlignment="1">
      <alignment wrapText="1"/>
    </xf>
    <xf numFmtId="3" fontId="20" fillId="6" borderId="4" xfId="2" applyNumberFormat="1" applyFont="1" applyFill="1" applyBorder="1" applyAlignment="1"/>
    <xf numFmtId="3" fontId="20" fillId="6" borderId="36" xfId="2" applyNumberFormat="1" applyFont="1" applyFill="1" applyBorder="1" applyAlignment="1"/>
    <xf numFmtId="10" fontId="21" fillId="4" borderId="7" xfId="0" applyNumberFormat="1" applyFont="1" applyFill="1" applyBorder="1" applyAlignment="1"/>
    <xf numFmtId="0" fontId="6" fillId="0" borderId="2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10" fontId="6" fillId="4" borderId="4" xfId="0" applyNumberFormat="1" applyFont="1" applyFill="1" applyBorder="1" applyAlignment="1"/>
    <xf numFmtId="0" fontId="29" fillId="0" borderId="40" xfId="0" applyFont="1" applyBorder="1" applyAlignment="1">
      <alignment horizontal="right" vertical="center" wrapText="1"/>
    </xf>
    <xf numFmtId="0" fontId="29" fillId="0" borderId="40" xfId="0" applyFont="1" applyBorder="1" applyAlignment="1">
      <alignment horizontal="right" wrapText="1"/>
    </xf>
    <xf numFmtId="0" fontId="29" fillId="0" borderId="40" xfId="0" applyFont="1" applyBorder="1" applyAlignment="1">
      <alignment wrapText="1"/>
    </xf>
    <xf numFmtId="3" fontId="29" fillId="0" borderId="40" xfId="0" applyNumberFormat="1" applyFont="1" applyBorder="1" applyAlignment="1"/>
    <xf numFmtId="3" fontId="29" fillId="0" borderId="41" xfId="0" applyNumberFormat="1" applyFont="1" applyBorder="1" applyAlignment="1"/>
    <xf numFmtId="10" fontId="29" fillId="4" borderId="39" xfId="0" applyNumberFormat="1" applyFont="1" applyFill="1" applyBorder="1" applyAlignment="1"/>
    <xf numFmtId="10" fontId="29" fillId="0" borderId="3" xfId="0" applyNumberFormat="1" applyFont="1" applyFill="1" applyBorder="1" applyAlignment="1"/>
    <xf numFmtId="0" fontId="27" fillId="4" borderId="10" xfId="0" applyFont="1" applyFill="1" applyBorder="1" applyAlignment="1">
      <alignment vertical="center"/>
    </xf>
    <xf numFmtId="0" fontId="27" fillId="4" borderId="11" xfId="0" applyFont="1" applyFill="1" applyBorder="1" applyAlignment="1">
      <alignment horizontal="center"/>
    </xf>
    <xf numFmtId="0" fontId="27" fillId="4" borderId="11" xfId="0" applyFont="1" applyFill="1" applyBorder="1" applyAlignment="1"/>
    <xf numFmtId="3" fontId="27" fillId="4" borderId="11" xfId="0" applyNumberFormat="1" applyFont="1" applyFill="1" applyBorder="1" applyAlignment="1"/>
    <xf numFmtId="0" fontId="27" fillId="0" borderId="8" xfId="0" applyFont="1" applyFill="1" applyBorder="1" applyAlignment="1">
      <alignment vertical="center"/>
    </xf>
    <xf numFmtId="0" fontId="29" fillId="0" borderId="8" xfId="0" applyFont="1" applyFill="1" applyBorder="1" applyAlignment="1">
      <alignment vertical="center"/>
    </xf>
    <xf numFmtId="0" fontId="29" fillId="0" borderId="40" xfId="0" applyFont="1" applyFill="1" applyBorder="1" applyAlignment="1">
      <alignment vertical="center"/>
    </xf>
    <xf numFmtId="0" fontId="29" fillId="0" borderId="40" xfId="0" applyFont="1" applyFill="1" applyBorder="1" applyAlignment="1">
      <alignment horizontal="center"/>
    </xf>
    <xf numFmtId="0" fontId="29" fillId="0" borderId="40" xfId="0" applyFont="1" applyFill="1" applyBorder="1" applyAlignment="1"/>
    <xf numFmtId="3" fontId="29" fillId="0" borderId="40" xfId="0" applyNumberFormat="1" applyFont="1" applyFill="1" applyBorder="1" applyAlignment="1"/>
    <xf numFmtId="3" fontId="29" fillId="0" borderId="41" xfId="0" applyNumberFormat="1" applyFont="1" applyFill="1" applyBorder="1" applyAlignment="1"/>
    <xf numFmtId="10" fontId="29" fillId="0" borderId="39" xfId="0" applyNumberFormat="1" applyFont="1" applyFill="1" applyBorder="1" applyAlignment="1"/>
    <xf numFmtId="0" fontId="27" fillId="0" borderId="18" xfId="0" applyFont="1" applyFill="1" applyBorder="1" applyAlignment="1">
      <alignment vertical="center"/>
    </xf>
    <xf numFmtId="0" fontId="29" fillId="0" borderId="16" xfId="0" applyFont="1" applyFill="1" applyBorder="1" applyAlignment="1">
      <alignment vertical="center"/>
    </xf>
    <xf numFmtId="0" fontId="29" fillId="0" borderId="8" xfId="0" applyFont="1" applyFill="1" applyBorder="1" applyAlignment="1">
      <alignment horizontal="center"/>
    </xf>
    <xf numFmtId="0" fontId="29" fillId="0" borderId="8" xfId="0" applyFont="1" applyFill="1" applyBorder="1" applyAlignment="1"/>
    <xf numFmtId="3" fontId="29" fillId="0" borderId="8" xfId="0" applyNumberFormat="1" applyFont="1" applyFill="1" applyBorder="1" applyAlignment="1"/>
    <xf numFmtId="3" fontId="29" fillId="0" borderId="32" xfId="0" applyNumberFormat="1" applyFont="1" applyFill="1" applyBorder="1" applyAlignment="1"/>
    <xf numFmtId="10" fontId="29" fillId="0" borderId="8" xfId="0" applyNumberFormat="1" applyFont="1" applyFill="1" applyBorder="1" applyAlignment="1"/>
    <xf numFmtId="0" fontId="27" fillId="0" borderId="24" xfId="0" applyFont="1" applyFill="1" applyBorder="1" applyAlignment="1">
      <alignment vertical="center"/>
    </xf>
    <xf numFmtId="0" fontId="29" fillId="5" borderId="19" xfId="0" applyFont="1" applyFill="1" applyBorder="1" applyAlignment="1">
      <alignment vertical="center"/>
    </xf>
    <xf numFmtId="0" fontId="29" fillId="5" borderId="19" xfId="0" applyFont="1" applyFill="1" applyBorder="1" applyAlignment="1">
      <alignment horizontal="center"/>
    </xf>
    <xf numFmtId="0" fontId="29" fillId="5" borderId="19" xfId="0" applyFont="1" applyFill="1" applyBorder="1" applyAlignment="1"/>
    <xf numFmtId="3" fontId="29" fillId="5" borderId="19" xfId="0" applyNumberFormat="1" applyFont="1" applyFill="1" applyBorder="1" applyAlignment="1"/>
    <xf numFmtId="3" fontId="29" fillId="5" borderId="33" xfId="0" applyNumberFormat="1" applyFont="1" applyFill="1" applyBorder="1" applyAlignment="1"/>
    <xf numFmtId="10" fontId="29" fillId="0" borderId="22" xfId="0" applyNumberFormat="1" applyFont="1" applyFill="1" applyBorder="1" applyAlignment="1"/>
    <xf numFmtId="0" fontId="27" fillId="4" borderId="13" xfId="0" applyFont="1" applyFill="1" applyBorder="1" applyAlignment="1">
      <alignment horizontal="center" wrapText="1"/>
    </xf>
    <xf numFmtId="0" fontId="27" fillId="0" borderId="26" xfId="0" applyFont="1" applyBorder="1" applyAlignment="1">
      <alignment vertical="center" wrapText="1"/>
    </xf>
    <xf numFmtId="2" fontId="13" fillId="0" borderId="26" xfId="0" applyNumberFormat="1" applyFont="1" applyBorder="1" applyAlignment="1">
      <alignment horizontal="right"/>
    </xf>
    <xf numFmtId="1" fontId="13" fillId="0" borderId="26" xfId="0" applyNumberFormat="1" applyFont="1" applyBorder="1" applyAlignment="1">
      <alignment horizontal="right"/>
    </xf>
    <xf numFmtId="0" fontId="17" fillId="0" borderId="26" xfId="0" applyFont="1" applyBorder="1" applyAlignment="1">
      <alignment wrapText="1"/>
    </xf>
    <xf numFmtId="3" fontId="17" fillId="6" borderId="26" xfId="2" applyNumberFormat="1" applyFont="1" applyFill="1" applyBorder="1" applyAlignment="1"/>
    <xf numFmtId="10" fontId="27" fillId="4" borderId="31" xfId="0" applyNumberFormat="1" applyFont="1" applyFill="1" applyBorder="1" applyAlignment="1"/>
    <xf numFmtId="0" fontId="29" fillId="0" borderId="26" xfId="0" applyFont="1" applyBorder="1" applyAlignment="1">
      <alignment vertical="center" wrapText="1"/>
    </xf>
    <xf numFmtId="0" fontId="13" fillId="0" borderId="26" xfId="0" applyFont="1" applyBorder="1" applyAlignment="1">
      <alignment wrapText="1"/>
    </xf>
    <xf numFmtId="3" fontId="13" fillId="6" borderId="26" xfId="2" applyNumberFormat="1" applyFont="1" applyFill="1" applyBorder="1" applyAlignment="1"/>
    <xf numFmtId="3" fontId="13" fillId="6" borderId="42" xfId="2" applyNumberFormat="1" applyFont="1" applyFill="1" applyBorder="1" applyAlignment="1"/>
    <xf numFmtId="10" fontId="29" fillId="4" borderId="31" xfId="0" applyNumberFormat="1" applyFont="1" applyFill="1" applyBorder="1" applyAlignment="1"/>
    <xf numFmtId="0" fontId="29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wrapText="1"/>
    </xf>
    <xf numFmtId="0" fontId="27" fillId="0" borderId="11" xfId="0" applyFont="1" applyBorder="1" applyAlignment="1"/>
    <xf numFmtId="0" fontId="27" fillId="0" borderId="28" xfId="0" applyFont="1" applyBorder="1" applyAlignment="1"/>
    <xf numFmtId="10" fontId="29" fillId="4" borderId="12" xfId="0" applyNumberFormat="1" applyFont="1" applyFill="1" applyBorder="1" applyAlignment="1"/>
    <xf numFmtId="3" fontId="27" fillId="0" borderId="11" xfId="0" applyNumberFormat="1" applyFont="1" applyBorder="1" applyAlignment="1"/>
    <xf numFmtId="0" fontId="27" fillId="0" borderId="11" xfId="0" applyFont="1" applyBorder="1" applyAlignment="1">
      <alignment horizontal="right" vertical="center" wrapText="1"/>
    </xf>
    <xf numFmtId="0" fontId="27" fillId="0" borderId="11" xfId="0" applyFont="1" applyBorder="1" applyAlignment="1">
      <alignment horizontal="right" wrapText="1"/>
    </xf>
    <xf numFmtId="3" fontId="27" fillId="0" borderId="28" xfId="0" applyNumberFormat="1" applyFont="1" applyBorder="1" applyAlignment="1"/>
    <xf numFmtId="10" fontId="27" fillId="4" borderId="2" xfId="0" applyNumberFormat="1" applyFont="1" applyFill="1" applyBorder="1" applyAlignment="1"/>
    <xf numFmtId="10" fontId="29" fillId="4" borderId="9" xfId="0" applyNumberFormat="1" applyFont="1" applyFill="1" applyBorder="1" applyAlignment="1"/>
    <xf numFmtId="14" fontId="29" fillId="0" borderId="16" xfId="0" applyNumberFormat="1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9" fillId="0" borderId="16" xfId="0" applyFont="1" applyBorder="1" applyAlignment="1">
      <alignment horizontal="right" vertical="center" wrapText="1"/>
    </xf>
    <xf numFmtId="0" fontId="29" fillId="0" borderId="16" xfId="0" applyFont="1" applyBorder="1" applyAlignment="1">
      <alignment horizontal="right" wrapText="1"/>
    </xf>
    <xf numFmtId="0" fontId="29" fillId="0" borderId="16" xfId="0" applyFont="1" applyBorder="1" applyAlignment="1">
      <alignment wrapText="1"/>
    </xf>
    <xf numFmtId="3" fontId="29" fillId="0" borderId="16" xfId="0" applyNumberFormat="1" applyFont="1" applyBorder="1" applyAlignment="1"/>
    <xf numFmtId="3" fontId="29" fillId="0" borderId="34" xfId="0" applyNumberFormat="1" applyFont="1" applyBorder="1" applyAlignment="1"/>
    <xf numFmtId="10" fontId="29" fillId="4" borderId="17" xfId="0" applyNumberFormat="1" applyFont="1" applyFill="1" applyBorder="1" applyAlignment="1"/>
    <xf numFmtId="3" fontId="25" fillId="0" borderId="32" xfId="0" applyNumberFormat="1" applyFont="1" applyBorder="1"/>
    <xf numFmtId="3" fontId="25" fillId="0" borderId="33" xfId="0" applyNumberFormat="1" applyFont="1" applyBorder="1"/>
    <xf numFmtId="3" fontId="12" fillId="6" borderId="32" xfId="2" applyNumberFormat="1" applyFont="1" applyFill="1" applyBorder="1" applyAlignment="1"/>
    <xf numFmtId="3" fontId="12" fillId="6" borderId="36" xfId="2" applyNumberFormat="1" applyFont="1" applyFill="1" applyBorder="1" applyAlignment="1"/>
    <xf numFmtId="3" fontId="12" fillId="6" borderId="33" xfId="2" applyNumberFormat="1" applyFont="1" applyFill="1" applyBorder="1" applyAlignment="1"/>
    <xf numFmtId="3" fontId="12" fillId="6" borderId="37" xfId="2" applyNumberFormat="1" applyFont="1" applyFill="1" applyBorder="1" applyAlignment="1"/>
    <xf numFmtId="0" fontId="25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16" fontId="12" fillId="0" borderId="19" xfId="0" applyNumberFormat="1" applyFont="1" applyBorder="1" applyAlignment="1">
      <alignment horizontal="right"/>
    </xf>
    <xf numFmtId="1" fontId="12" fillId="0" borderId="19" xfId="0" applyNumberFormat="1" applyFont="1" applyBorder="1" applyAlignment="1">
      <alignment horizontal="right"/>
    </xf>
    <xf numFmtId="3" fontId="12" fillId="6" borderId="19" xfId="2" applyNumberFormat="1" applyFont="1" applyFill="1" applyBorder="1" applyAlignment="1"/>
    <xf numFmtId="0" fontId="25" fillId="0" borderId="4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right" wrapText="1"/>
    </xf>
    <xf numFmtId="0" fontId="25" fillId="0" borderId="4" xfId="0" applyFont="1" applyBorder="1" applyAlignment="1">
      <alignment wrapText="1"/>
    </xf>
    <xf numFmtId="3" fontId="25" fillId="0" borderId="4" xfId="0" applyNumberFormat="1" applyFont="1" applyBorder="1"/>
    <xf numFmtId="10" fontId="25" fillId="4" borderId="22" xfId="0" applyNumberFormat="1" applyFont="1" applyFill="1" applyBorder="1"/>
    <xf numFmtId="10" fontId="25" fillId="4" borderId="7" xfId="0" applyNumberFormat="1" applyFont="1" applyFill="1" applyBorder="1"/>
    <xf numFmtId="14" fontId="25" fillId="0" borderId="19" xfId="0" applyNumberFormat="1" applyFont="1" applyBorder="1" applyAlignment="1">
      <alignment vertical="center" wrapText="1"/>
    </xf>
    <xf numFmtId="0" fontId="12" fillId="0" borderId="19" xfId="0" applyFont="1" applyBorder="1" applyAlignment="1">
      <alignment horizontal="right"/>
    </xf>
    <xf numFmtId="3" fontId="25" fillId="0" borderId="19" xfId="0" applyNumberFormat="1" applyFont="1" applyBorder="1"/>
    <xf numFmtId="10" fontId="25" fillId="4" borderId="9" xfId="0" applyNumberFormat="1" applyFont="1" applyFill="1" applyBorder="1"/>
    <xf numFmtId="0" fontId="27" fillId="4" borderId="11" xfId="0" applyFont="1" applyFill="1" applyBorder="1" applyAlignment="1">
      <alignment wrapText="1"/>
    </xf>
    <xf numFmtId="0" fontId="28" fillId="0" borderId="0" xfId="0" applyFont="1" applyBorder="1" applyAlignment="1">
      <alignment horizontal="center" wrapText="1"/>
    </xf>
    <xf numFmtId="10" fontId="29" fillId="8" borderId="3" xfId="0" applyNumberFormat="1" applyFont="1" applyFill="1" applyBorder="1" applyAlignment="1"/>
    <xf numFmtId="0" fontId="9" fillId="8" borderId="25" xfId="0" applyFont="1" applyFill="1" applyBorder="1" applyAlignment="1">
      <alignment vertical="center" wrapText="1"/>
    </xf>
    <xf numFmtId="0" fontId="9" fillId="8" borderId="26" xfId="0" applyFont="1" applyFill="1" applyBorder="1" applyAlignment="1">
      <alignment vertical="center" wrapText="1"/>
    </xf>
    <xf numFmtId="0" fontId="9" fillId="8" borderId="26" xfId="0" applyFont="1" applyFill="1" applyBorder="1" applyAlignment="1">
      <alignment wrapText="1"/>
    </xf>
    <xf numFmtId="0" fontId="31" fillId="8" borderId="26" xfId="0" applyFont="1" applyFill="1" applyBorder="1" applyAlignment="1">
      <alignment wrapText="1"/>
    </xf>
    <xf numFmtId="3" fontId="31" fillId="8" borderId="26" xfId="0" applyNumberFormat="1" applyFont="1" applyFill="1" applyBorder="1" applyAlignment="1"/>
    <xf numFmtId="10" fontId="31" fillId="8" borderId="27" xfId="0" applyNumberFormat="1" applyFont="1" applyFill="1" applyBorder="1" applyAlignment="1"/>
    <xf numFmtId="0" fontId="0" fillId="0" borderId="47" xfId="0" applyBorder="1"/>
    <xf numFmtId="10" fontId="29" fillId="7" borderId="12" xfId="0" applyNumberFormat="1" applyFont="1" applyFill="1" applyBorder="1" applyAlignment="1"/>
    <xf numFmtId="10" fontId="29" fillId="7" borderId="3" xfId="0" applyNumberFormat="1" applyFont="1" applyFill="1" applyBorder="1" applyAlignment="1"/>
    <xf numFmtId="0" fontId="27" fillId="8" borderId="10" xfId="0" applyFont="1" applyFill="1" applyBorder="1" applyAlignment="1">
      <alignment vertical="center"/>
    </xf>
    <xf numFmtId="0" fontId="27" fillId="8" borderId="11" xfId="0" applyFont="1" applyFill="1" applyBorder="1" applyAlignment="1">
      <alignment vertical="center"/>
    </xf>
    <xf numFmtId="0" fontId="27" fillId="8" borderId="11" xfId="0" applyFont="1" applyFill="1" applyBorder="1" applyAlignment="1">
      <alignment horizontal="center"/>
    </xf>
    <xf numFmtId="0" fontId="27" fillId="8" borderId="11" xfId="0" applyFont="1" applyFill="1" applyBorder="1" applyAlignment="1"/>
    <xf numFmtId="3" fontId="27" fillId="8" borderId="11" xfId="0" applyNumberFormat="1" applyFont="1" applyFill="1" applyBorder="1" applyAlignment="1"/>
    <xf numFmtId="0" fontId="29" fillId="5" borderId="21" xfId="0" applyFont="1" applyFill="1" applyBorder="1" applyAlignment="1">
      <alignment vertical="center"/>
    </xf>
    <xf numFmtId="0" fontId="27" fillId="5" borderId="19" xfId="0" applyFont="1" applyFill="1" applyBorder="1" applyAlignment="1">
      <alignment vertical="center"/>
    </xf>
    <xf numFmtId="2" fontId="29" fillId="0" borderId="19" xfId="0" applyNumberFormat="1" applyFont="1" applyFill="1" applyBorder="1" applyAlignment="1"/>
    <xf numFmtId="0" fontId="29" fillId="5" borderId="24" xfId="0" applyFont="1" applyFill="1" applyBorder="1" applyAlignment="1">
      <alignment vertical="center"/>
    </xf>
    <xf numFmtId="0" fontId="29" fillId="5" borderId="16" xfId="0" applyFont="1" applyFill="1" applyBorder="1" applyAlignment="1">
      <alignment vertical="center"/>
    </xf>
    <xf numFmtId="0" fontId="27" fillId="5" borderId="16" xfId="0" applyFont="1" applyFill="1" applyBorder="1" applyAlignment="1">
      <alignment vertical="center"/>
    </xf>
    <xf numFmtId="0" fontId="29" fillId="5" borderId="16" xfId="0" applyFont="1" applyFill="1" applyBorder="1" applyAlignment="1">
      <alignment horizontal="center"/>
    </xf>
    <xf numFmtId="0" fontId="29" fillId="5" borderId="16" xfId="0" applyFont="1" applyFill="1" applyBorder="1" applyAlignment="1"/>
    <xf numFmtId="2" fontId="29" fillId="0" borderId="16" xfId="0" applyNumberFormat="1" applyFont="1" applyFill="1" applyBorder="1" applyAlignment="1"/>
    <xf numFmtId="0" fontId="29" fillId="5" borderId="20" xfId="0" applyFont="1" applyFill="1" applyBorder="1" applyAlignment="1">
      <alignment vertical="center"/>
    </xf>
    <xf numFmtId="0" fontId="29" fillId="5" borderId="8" xfId="0" applyFont="1" applyFill="1" applyBorder="1" applyAlignment="1">
      <alignment vertical="center"/>
    </xf>
    <xf numFmtId="0" fontId="27" fillId="5" borderId="8" xfId="0" applyFont="1" applyFill="1" applyBorder="1" applyAlignment="1">
      <alignment vertical="center"/>
    </xf>
    <xf numFmtId="0" fontId="29" fillId="5" borderId="8" xfId="0" applyFont="1" applyFill="1" applyBorder="1" applyAlignment="1">
      <alignment horizontal="center"/>
    </xf>
    <xf numFmtId="0" fontId="29" fillId="5" borderId="8" xfId="0" applyFont="1" applyFill="1" applyBorder="1" applyAlignment="1"/>
    <xf numFmtId="3" fontId="29" fillId="5" borderId="8" xfId="0" applyNumberFormat="1" applyFont="1" applyFill="1" applyBorder="1" applyAlignment="1"/>
    <xf numFmtId="2" fontId="29" fillId="0" borderId="26" xfId="0" applyNumberFormat="1" applyFont="1" applyFill="1" applyBorder="1" applyAlignment="1"/>
    <xf numFmtId="0" fontId="29" fillId="0" borderId="11" xfId="0" applyFont="1" applyBorder="1" applyAlignment="1"/>
    <xf numFmtId="2" fontId="29" fillId="0" borderId="28" xfId="0" applyNumberFormat="1" applyFont="1" applyFill="1" applyBorder="1" applyAlignment="1"/>
    <xf numFmtId="2" fontId="27" fillId="0" borderId="11" xfId="0" applyNumberFormat="1" applyFont="1" applyFill="1" applyBorder="1" applyAlignment="1"/>
    <xf numFmtId="0" fontId="29" fillId="0" borderId="8" xfId="0" applyFont="1" applyBorder="1" applyAlignment="1">
      <alignment vertical="center" wrapText="1"/>
    </xf>
    <xf numFmtId="0" fontId="13" fillId="0" borderId="43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29" fillId="0" borderId="8" xfId="0" applyFont="1" applyBorder="1" applyAlignment="1">
      <alignment wrapText="1"/>
    </xf>
    <xf numFmtId="3" fontId="29" fillId="0" borderId="8" xfId="0" applyNumberFormat="1" applyFont="1" applyBorder="1" applyAlignment="1"/>
    <xf numFmtId="2" fontId="29" fillId="0" borderId="8" xfId="0" applyNumberFormat="1" applyFont="1" applyFill="1" applyBorder="1" applyAlignment="1"/>
    <xf numFmtId="0" fontId="29" fillId="0" borderId="19" xfId="0" applyFont="1" applyBorder="1" applyAlignment="1">
      <alignment vertical="center" wrapText="1"/>
    </xf>
    <xf numFmtId="1" fontId="13" fillId="0" borderId="44" xfId="0" applyNumberFormat="1" applyFont="1" applyBorder="1" applyAlignment="1">
      <alignment horizontal="right"/>
    </xf>
    <xf numFmtId="1" fontId="13" fillId="0" borderId="0" xfId="0" applyNumberFormat="1" applyFont="1" applyBorder="1" applyAlignment="1">
      <alignment horizontal="right"/>
    </xf>
    <xf numFmtId="0" fontId="29" fillId="0" borderId="19" xfId="0" applyFont="1" applyBorder="1" applyAlignment="1">
      <alignment wrapText="1"/>
    </xf>
    <xf numFmtId="3" fontId="29" fillId="0" borderId="19" xfId="0" applyNumberFormat="1" applyFont="1" applyBorder="1" applyAlignment="1"/>
    <xf numFmtId="1" fontId="13" fillId="0" borderId="45" xfId="0" applyNumberFormat="1" applyFont="1" applyBorder="1" applyAlignment="1">
      <alignment horizontal="right"/>
    </xf>
    <xf numFmtId="1" fontId="13" fillId="0" borderId="46" xfId="0" applyNumberFormat="1" applyFont="1" applyBorder="1" applyAlignment="1">
      <alignment horizontal="right"/>
    </xf>
    <xf numFmtId="3" fontId="29" fillId="0" borderId="11" xfId="0" applyNumberFormat="1" applyFont="1" applyBorder="1" applyAlignment="1"/>
    <xf numFmtId="2" fontId="29" fillId="0" borderId="11" xfId="0" applyNumberFormat="1" applyFont="1" applyFill="1" applyBorder="1" applyAlignment="1"/>
    <xf numFmtId="0" fontId="27" fillId="0" borderId="26" xfId="0" applyFont="1" applyBorder="1" applyAlignment="1">
      <alignment horizontal="right" vertical="center" wrapText="1"/>
    </xf>
    <xf numFmtId="0" fontId="27" fillId="0" borderId="26" xfId="0" applyFont="1" applyBorder="1" applyAlignment="1">
      <alignment horizontal="right" wrapText="1"/>
    </xf>
    <xf numFmtId="0" fontId="27" fillId="0" borderId="26" xfId="0" applyFont="1" applyBorder="1" applyAlignment="1">
      <alignment wrapText="1"/>
    </xf>
    <xf numFmtId="3" fontId="27" fillId="0" borderId="26" xfId="0" applyNumberFormat="1" applyFont="1" applyBorder="1" applyAlignment="1"/>
    <xf numFmtId="2" fontId="27" fillId="0" borderId="16" xfId="0" applyNumberFormat="1" applyFont="1" applyFill="1" applyBorder="1" applyAlignment="1"/>
    <xf numFmtId="16" fontId="13" fillId="0" borderId="11" xfId="0" applyNumberFormat="1" applyFont="1" applyBorder="1" applyAlignment="1">
      <alignment horizontal="right"/>
    </xf>
    <xf numFmtId="1" fontId="13" fillId="0" borderId="11" xfId="0" applyNumberFormat="1" applyFont="1" applyBorder="1" applyAlignment="1">
      <alignment horizontal="right"/>
    </xf>
    <xf numFmtId="0" fontId="13" fillId="0" borderId="11" xfId="0" applyFont="1" applyBorder="1" applyAlignment="1">
      <alignment wrapText="1"/>
    </xf>
    <xf numFmtId="0" fontId="29" fillId="0" borderId="4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13" fillId="0" borderId="4" xfId="0" applyFont="1" applyBorder="1" applyAlignment="1">
      <alignment horizontal="right"/>
    </xf>
    <xf numFmtId="0" fontId="13" fillId="0" borderId="4" xfId="0" applyFont="1" applyBorder="1" applyAlignment="1">
      <alignment wrapText="1"/>
    </xf>
    <xf numFmtId="3" fontId="29" fillId="0" borderId="33" xfId="0" applyNumberFormat="1" applyFont="1" applyBorder="1" applyAlignment="1"/>
    <xf numFmtId="2" fontId="29" fillId="0" borderId="7" xfId="0" applyNumberFormat="1" applyFont="1" applyFill="1" applyBorder="1" applyAlignment="1"/>
    <xf numFmtId="2" fontId="27" fillId="0" borderId="28" xfId="0" applyNumberFormat="1" applyFont="1" applyFill="1" applyBorder="1" applyAlignment="1"/>
    <xf numFmtId="0" fontId="29" fillId="0" borderId="16" xfId="0" applyFont="1" applyBorder="1" applyAlignment="1">
      <alignment vertical="center" wrapText="1"/>
    </xf>
    <xf numFmtId="2" fontId="29" fillId="0" borderId="34" xfId="0" applyNumberFormat="1" applyFont="1" applyFill="1" applyBorder="1" applyAlignment="1"/>
    <xf numFmtId="0" fontId="13" fillId="0" borderId="19" xfId="0" applyFont="1" applyBorder="1" applyAlignment="1">
      <alignment horizontal="right"/>
    </xf>
    <xf numFmtId="0" fontId="13" fillId="0" borderId="19" xfId="0" applyFont="1" applyBorder="1" applyAlignment="1">
      <alignment wrapText="1"/>
    </xf>
    <xf numFmtId="2" fontId="29" fillId="0" borderId="33" xfId="0" applyNumberFormat="1" applyFont="1" applyFill="1" applyBorder="1" applyAlignment="1"/>
    <xf numFmtId="14" fontId="6" fillId="0" borderId="4" xfId="0" applyNumberFormat="1" applyFont="1" applyBorder="1" applyAlignment="1">
      <alignment wrapText="1"/>
    </xf>
    <xf numFmtId="14" fontId="27" fillId="0" borderId="19" xfId="0" applyNumberFormat="1" applyFont="1" applyBorder="1" applyAlignment="1">
      <alignment vertical="center" wrapText="1"/>
    </xf>
    <xf numFmtId="0" fontId="17" fillId="0" borderId="19" xfId="0" applyFont="1" applyBorder="1" applyAlignment="1">
      <alignment horizontal="right"/>
    </xf>
    <xf numFmtId="0" fontId="17" fillId="0" borderId="19" xfId="0" applyFont="1" applyBorder="1" applyAlignment="1">
      <alignment wrapText="1"/>
    </xf>
    <xf numFmtId="3" fontId="27" fillId="0" borderId="19" xfId="0" applyNumberFormat="1" applyFont="1" applyBorder="1" applyAlignment="1"/>
    <xf numFmtId="3" fontId="27" fillId="0" borderId="33" xfId="0" applyNumberFormat="1" applyFont="1" applyBorder="1" applyAlignment="1"/>
    <xf numFmtId="10" fontId="27" fillId="4" borderId="9" xfId="0" applyNumberFormat="1" applyFont="1" applyFill="1" applyBorder="1" applyAlignment="1"/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/>
    <xf numFmtId="10" fontId="5" fillId="0" borderId="12" xfId="0" applyNumberFormat="1" applyFont="1" applyFill="1" applyBorder="1" applyAlignment="1"/>
    <xf numFmtId="4" fontId="6" fillId="0" borderId="28" xfId="0" applyNumberFormat="1" applyFont="1" applyFill="1" applyBorder="1" applyAlignment="1"/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wrapText="1"/>
    </xf>
    <xf numFmtId="3" fontId="6" fillId="0" borderId="28" xfId="0" applyNumberFormat="1" applyFont="1" applyFill="1" applyBorder="1" applyAlignment="1"/>
    <xf numFmtId="0" fontId="6" fillId="0" borderId="1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wrapText="1"/>
    </xf>
    <xf numFmtId="0" fontId="5" fillId="0" borderId="29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/>
    </xf>
  </cellXfs>
  <cellStyles count="3">
    <cellStyle name="Bilješka" xfId="2" builtinId="10"/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39"/>
  <sheetViews>
    <sheetView tabSelected="1" zoomScale="106" zoomScaleNormal="106" workbookViewId="0">
      <selection activeCell="I195" sqref="I195"/>
    </sheetView>
  </sheetViews>
  <sheetFormatPr defaultRowHeight="15" x14ac:dyDescent="0.25"/>
  <cols>
    <col min="1" max="1" width="4" customWidth="1"/>
    <col min="2" max="2" width="8.140625" customWidth="1"/>
    <col min="3" max="3" width="7.140625" customWidth="1"/>
    <col min="4" max="4" width="11.140625" customWidth="1"/>
    <col min="5" max="5" width="10.42578125" customWidth="1"/>
    <col min="6" max="6" width="9.7109375" style="86" customWidth="1"/>
    <col min="7" max="7" width="48.42578125" style="86" customWidth="1"/>
    <col min="8" max="9" width="11.85546875" style="86" customWidth="1"/>
    <col min="10" max="10" width="11" style="86" customWidth="1"/>
  </cols>
  <sheetData>
    <row r="1" spans="1:75" ht="27" customHeight="1" x14ac:dyDescent="0.25">
      <c r="D1" s="131" t="s">
        <v>397</v>
      </c>
      <c r="E1" s="131"/>
      <c r="F1" s="132"/>
      <c r="G1" s="132"/>
      <c r="H1" s="132"/>
      <c r="I1" s="132"/>
    </row>
    <row r="2" spans="1:75" ht="22.5" customHeight="1" thickBot="1" x14ac:dyDescent="0.3"/>
    <row r="3" spans="1:75" ht="31.5" customHeight="1" thickBot="1" x14ac:dyDescent="0.3">
      <c r="A3" s="1"/>
      <c r="B3" s="2"/>
      <c r="C3" s="3" t="s">
        <v>177</v>
      </c>
      <c r="D3" s="3" t="s">
        <v>178</v>
      </c>
      <c r="E3" s="3" t="s">
        <v>75</v>
      </c>
      <c r="F3" s="103" t="s">
        <v>76</v>
      </c>
      <c r="G3" s="103" t="s">
        <v>0</v>
      </c>
      <c r="H3" s="103" t="s">
        <v>1</v>
      </c>
      <c r="I3" s="87" t="s">
        <v>362</v>
      </c>
      <c r="J3" s="87" t="s">
        <v>179</v>
      </c>
    </row>
    <row r="4" spans="1:75" ht="15.75" thickBot="1" x14ac:dyDescent="0.3">
      <c r="A4" s="4" t="s">
        <v>2</v>
      </c>
      <c r="B4" s="2"/>
      <c r="C4" s="2">
        <v>33</v>
      </c>
      <c r="D4" s="2">
        <v>331</v>
      </c>
      <c r="E4" s="2"/>
      <c r="F4" s="137"/>
      <c r="G4" s="137" t="s">
        <v>3</v>
      </c>
      <c r="H4" s="288">
        <f>SUM(H5:H6)</f>
        <v>195000</v>
      </c>
      <c r="I4" s="288">
        <f>SUM(I5:I6)</f>
        <v>195000</v>
      </c>
      <c r="J4" s="88">
        <f>I4/I28</f>
        <v>0.17100928372568577</v>
      </c>
    </row>
    <row r="5" spans="1:75" x14ac:dyDescent="0.25">
      <c r="A5" s="138"/>
      <c r="B5" s="139" t="s">
        <v>4</v>
      </c>
      <c r="C5" s="140"/>
      <c r="D5" s="140"/>
      <c r="E5" s="139">
        <v>33121</v>
      </c>
      <c r="F5" s="169">
        <v>33121</v>
      </c>
      <c r="G5" s="141" t="s">
        <v>5</v>
      </c>
      <c r="H5" s="183">
        <v>45000</v>
      </c>
      <c r="I5" s="385">
        <v>45000</v>
      </c>
      <c r="J5" s="300">
        <f>I5/I28</f>
        <v>3.9463680859773642E-2</v>
      </c>
    </row>
    <row r="6" spans="1:75" ht="15.75" thickBot="1" x14ac:dyDescent="0.3">
      <c r="A6" s="142"/>
      <c r="B6" s="143" t="s">
        <v>6</v>
      </c>
      <c r="C6" s="144"/>
      <c r="D6" s="144"/>
      <c r="E6" s="143">
        <v>321111</v>
      </c>
      <c r="F6" s="170">
        <v>321111</v>
      </c>
      <c r="G6" s="145" t="s">
        <v>7</v>
      </c>
      <c r="H6" s="184">
        <v>150000</v>
      </c>
      <c r="I6" s="386">
        <v>150000</v>
      </c>
      <c r="J6" s="300">
        <f>I6/I28</f>
        <v>0.13154560286591213</v>
      </c>
    </row>
    <row r="7" spans="1:75" ht="15.75" thickBot="1" x14ac:dyDescent="0.3">
      <c r="A7" s="59" t="s">
        <v>8</v>
      </c>
      <c r="B7" s="60"/>
      <c r="C7" s="60">
        <v>35</v>
      </c>
      <c r="D7" s="60">
        <v>351</v>
      </c>
      <c r="E7" s="60"/>
      <c r="F7" s="171"/>
      <c r="G7" s="116" t="s">
        <v>9</v>
      </c>
      <c r="H7" s="109">
        <f>SUM(H8:H9)</f>
        <v>760000</v>
      </c>
      <c r="I7" s="109">
        <f>SUM(I8:I9)</f>
        <v>615000</v>
      </c>
      <c r="J7" s="90">
        <f>I7/I28</f>
        <v>0.53933697175023976</v>
      </c>
    </row>
    <row r="8" spans="1:75" x14ac:dyDescent="0.25">
      <c r="A8" s="146"/>
      <c r="B8" s="147" t="s">
        <v>27</v>
      </c>
      <c r="C8" s="148"/>
      <c r="D8" s="148"/>
      <c r="E8" s="172">
        <v>351200</v>
      </c>
      <c r="F8" s="172">
        <v>351200</v>
      </c>
      <c r="G8" s="149" t="s">
        <v>67</v>
      </c>
      <c r="H8" s="185">
        <v>460000</v>
      </c>
      <c r="I8" s="257">
        <v>315000</v>
      </c>
      <c r="J8" s="300">
        <f>I8/I28</f>
        <v>0.2762457660184155</v>
      </c>
    </row>
    <row r="9" spans="1:75" ht="15.75" thickBot="1" x14ac:dyDescent="0.3">
      <c r="A9" s="150"/>
      <c r="B9" s="151" t="s">
        <v>29</v>
      </c>
      <c r="C9" s="152"/>
      <c r="D9" s="152"/>
      <c r="E9" s="173">
        <v>351201</v>
      </c>
      <c r="F9" s="173">
        <v>351201</v>
      </c>
      <c r="G9" s="153" t="s">
        <v>68</v>
      </c>
      <c r="H9" s="186">
        <v>300000</v>
      </c>
      <c r="I9" s="258">
        <v>300000</v>
      </c>
      <c r="J9" s="300">
        <f>I9/I28</f>
        <v>0.26309120573182426</v>
      </c>
    </row>
    <row r="10" spans="1:75" ht="15.75" thickBot="1" x14ac:dyDescent="0.3">
      <c r="A10" s="154" t="s">
        <v>10</v>
      </c>
      <c r="B10" s="55"/>
      <c r="C10" s="55"/>
      <c r="D10" s="55"/>
      <c r="E10" s="55"/>
      <c r="F10" s="174"/>
      <c r="G10" s="104" t="s">
        <v>11</v>
      </c>
      <c r="H10" s="104">
        <v>0</v>
      </c>
      <c r="I10" s="290">
        <f>SUM(I11)</f>
        <v>120651.08</v>
      </c>
      <c r="J10" s="90">
        <f>I10/I28</f>
        <v>0.10580746036682263</v>
      </c>
    </row>
    <row r="11" spans="1:75" ht="15.75" thickBot="1" x14ac:dyDescent="0.3">
      <c r="A11" s="193"/>
      <c r="B11" s="487"/>
      <c r="C11" s="487"/>
      <c r="D11" s="487"/>
      <c r="E11" s="501">
        <v>353110</v>
      </c>
      <c r="F11" s="502">
        <v>353110</v>
      </c>
      <c r="G11" s="197" t="s">
        <v>11</v>
      </c>
      <c r="H11" s="488">
        <v>0</v>
      </c>
      <c r="I11" s="490">
        <v>120651.08</v>
      </c>
      <c r="J11" s="199">
        <f>I11/I28</f>
        <v>0.10580746036682263</v>
      </c>
    </row>
    <row r="12" spans="1:75" ht="15.75" thickBot="1" x14ac:dyDescent="0.3">
      <c r="A12" s="154" t="s">
        <v>12</v>
      </c>
      <c r="B12" s="55"/>
      <c r="C12" s="55"/>
      <c r="D12" s="55"/>
      <c r="E12" s="55"/>
      <c r="F12" s="174"/>
      <c r="G12" s="104" t="s">
        <v>13</v>
      </c>
      <c r="H12" s="104">
        <v>0</v>
      </c>
      <c r="I12" s="259">
        <v>0</v>
      </c>
      <c r="J12" s="90">
        <f>HB1/I28</f>
        <v>0</v>
      </c>
    </row>
    <row r="13" spans="1:75" ht="15.75" thickBot="1" x14ac:dyDescent="0.3">
      <c r="A13" s="155" t="s">
        <v>14</v>
      </c>
      <c r="B13" s="156"/>
      <c r="C13" s="156">
        <v>31</v>
      </c>
      <c r="D13" s="156">
        <v>311</v>
      </c>
      <c r="E13" s="156"/>
      <c r="F13" s="175"/>
      <c r="G13" s="157" t="s">
        <v>15</v>
      </c>
      <c r="H13" s="188">
        <f>SUM(H14:H15)</f>
        <v>153000</v>
      </c>
      <c r="I13" s="188">
        <f>SUM(I14:I15)</f>
        <v>123000</v>
      </c>
      <c r="J13" s="91">
        <f>I13/I28</f>
        <v>0.10786739435004795</v>
      </c>
    </row>
    <row r="14" spans="1:75" x14ac:dyDescent="0.25">
      <c r="A14" s="158"/>
      <c r="B14" s="33" t="s">
        <v>55</v>
      </c>
      <c r="C14" s="159"/>
      <c r="D14" s="159"/>
      <c r="E14" s="33">
        <v>31121</v>
      </c>
      <c r="F14" s="176">
        <v>31121</v>
      </c>
      <c r="G14" s="160" t="s">
        <v>72</v>
      </c>
      <c r="H14" s="185">
        <v>3000</v>
      </c>
      <c r="I14" s="257">
        <v>3000</v>
      </c>
      <c r="J14" s="300">
        <f>I14/I28</f>
        <v>2.630912057318243E-3</v>
      </c>
    </row>
    <row r="15" spans="1:75" ht="15.75" thickBot="1" x14ac:dyDescent="0.3">
      <c r="A15" s="161"/>
      <c r="B15" s="162" t="s">
        <v>57</v>
      </c>
      <c r="C15" s="163"/>
      <c r="D15" s="163"/>
      <c r="E15" s="162">
        <v>31120</v>
      </c>
      <c r="F15" s="177">
        <v>31120</v>
      </c>
      <c r="G15" s="105" t="s">
        <v>69</v>
      </c>
      <c r="H15" s="187">
        <v>150000</v>
      </c>
      <c r="I15" s="260">
        <v>120000</v>
      </c>
      <c r="J15" s="301">
        <f>I15/I28</f>
        <v>0.10523648229272971</v>
      </c>
    </row>
    <row r="16" spans="1:75" s="200" customFormat="1" ht="15.75" thickBot="1" x14ac:dyDescent="0.3">
      <c r="A16" s="164" t="s">
        <v>16</v>
      </c>
      <c r="B16" s="165"/>
      <c r="C16" s="165">
        <v>52</v>
      </c>
      <c r="D16" s="165">
        <v>522</v>
      </c>
      <c r="E16" s="165"/>
      <c r="F16" s="178"/>
      <c r="G16" s="166" t="s">
        <v>17</v>
      </c>
      <c r="H16" s="189">
        <f>SUM(H17)</f>
        <v>50000</v>
      </c>
      <c r="I16" s="189">
        <f>SUM(I17)</f>
        <v>85129</v>
      </c>
      <c r="J16" s="167">
        <f>I16/I28</f>
        <v>7.4655637509148234E-2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</row>
    <row r="17" spans="1:10" ht="15.75" thickBot="1" x14ac:dyDescent="0.3">
      <c r="A17" s="193"/>
      <c r="B17" s="195" t="s">
        <v>59</v>
      </c>
      <c r="C17" s="194"/>
      <c r="D17" s="194"/>
      <c r="E17" s="195">
        <v>52211</v>
      </c>
      <c r="F17" s="196">
        <v>52211</v>
      </c>
      <c r="G17" s="197" t="s">
        <v>17</v>
      </c>
      <c r="H17" s="198">
        <v>50000</v>
      </c>
      <c r="I17" s="261">
        <v>85129</v>
      </c>
      <c r="J17" s="199">
        <f>I17/I28</f>
        <v>7.4655637509148234E-2</v>
      </c>
    </row>
    <row r="18" spans="1:10" ht="15.75" thickBot="1" x14ac:dyDescent="0.3">
      <c r="A18" s="420" t="s">
        <v>18</v>
      </c>
      <c r="B18" s="421"/>
      <c r="C18" s="421">
        <v>34</v>
      </c>
      <c r="D18" s="421">
        <v>342</v>
      </c>
      <c r="E18" s="421"/>
      <c r="F18" s="422"/>
      <c r="G18" s="423" t="s">
        <v>377</v>
      </c>
      <c r="H18" s="424">
        <f>SUM(H19)</f>
        <v>1500</v>
      </c>
      <c r="I18" s="424">
        <f>SUM(I19)</f>
        <v>0</v>
      </c>
      <c r="J18" s="410">
        <v>0</v>
      </c>
    </row>
    <row r="19" spans="1:10" ht="15.75" thickBot="1" x14ac:dyDescent="0.3">
      <c r="A19" s="425"/>
      <c r="B19" s="348" t="s">
        <v>243</v>
      </c>
      <c r="C19" s="426"/>
      <c r="D19" s="426"/>
      <c r="E19" s="348">
        <v>34210</v>
      </c>
      <c r="F19" s="349">
        <v>34210</v>
      </c>
      <c r="G19" s="350" t="s">
        <v>71</v>
      </c>
      <c r="H19" s="351">
        <v>1500</v>
      </c>
      <c r="I19" s="427">
        <v>0</v>
      </c>
      <c r="J19" s="327">
        <v>0</v>
      </c>
    </row>
    <row r="20" spans="1:10" ht="15.75" thickBot="1" x14ac:dyDescent="0.3">
      <c r="A20" s="420" t="s">
        <v>65</v>
      </c>
      <c r="B20" s="421"/>
      <c r="C20" s="421">
        <v>34</v>
      </c>
      <c r="D20" s="421">
        <v>341</v>
      </c>
      <c r="E20" s="421"/>
      <c r="F20" s="422"/>
      <c r="G20" s="423" t="s">
        <v>378</v>
      </c>
      <c r="H20" s="423">
        <f>SUM(H21)</f>
        <v>5</v>
      </c>
      <c r="I20" s="423">
        <f>SUM(I21)</f>
        <v>0</v>
      </c>
      <c r="J20" s="410">
        <v>0</v>
      </c>
    </row>
    <row r="21" spans="1:10" ht="15.75" thickBot="1" x14ac:dyDescent="0.3">
      <c r="A21" s="428"/>
      <c r="B21" s="429" t="s">
        <v>379</v>
      </c>
      <c r="C21" s="430"/>
      <c r="D21" s="430"/>
      <c r="E21" s="429">
        <v>34130</v>
      </c>
      <c r="F21" s="431">
        <v>34130</v>
      </c>
      <c r="G21" s="432" t="s">
        <v>73</v>
      </c>
      <c r="H21" s="432">
        <v>5</v>
      </c>
      <c r="I21" s="433">
        <v>0</v>
      </c>
      <c r="J21" s="327">
        <v>0</v>
      </c>
    </row>
    <row r="22" spans="1:10" ht="15.75" thickBot="1" x14ac:dyDescent="0.3">
      <c r="A22" s="420" t="s">
        <v>380</v>
      </c>
      <c r="B22" s="421"/>
      <c r="C22" s="421">
        <v>35</v>
      </c>
      <c r="D22" s="421">
        <v>353</v>
      </c>
      <c r="E22" s="421"/>
      <c r="F22" s="422"/>
      <c r="G22" s="423" t="s">
        <v>70</v>
      </c>
      <c r="H22" s="424">
        <f>SUM(H23)</f>
        <v>20000</v>
      </c>
      <c r="I22" s="424">
        <f>SUM(I23)</f>
        <v>0</v>
      </c>
      <c r="J22" s="410">
        <v>0</v>
      </c>
    </row>
    <row r="23" spans="1:10" ht="15.75" thickBot="1" x14ac:dyDescent="0.3">
      <c r="A23" s="434"/>
      <c r="B23" s="435" t="s">
        <v>381</v>
      </c>
      <c r="C23" s="436"/>
      <c r="D23" s="436"/>
      <c r="E23" s="435">
        <v>35311</v>
      </c>
      <c r="F23" s="437">
        <v>35311</v>
      </c>
      <c r="G23" s="438" t="s">
        <v>70</v>
      </c>
      <c r="H23" s="439">
        <v>20000</v>
      </c>
      <c r="I23" s="440">
        <v>0</v>
      </c>
      <c r="J23" s="440">
        <v>0</v>
      </c>
    </row>
    <row r="24" spans="1:10" ht="15.75" thickBot="1" x14ac:dyDescent="0.3">
      <c r="A24" s="328" t="s">
        <v>404</v>
      </c>
      <c r="B24" s="302"/>
      <c r="C24" s="302"/>
      <c r="D24" s="302"/>
      <c r="E24" s="302"/>
      <c r="F24" s="329"/>
      <c r="G24" s="330" t="s">
        <v>19</v>
      </c>
      <c r="H24" s="331">
        <f>SUM(H26+H25+H27)</f>
        <v>0</v>
      </c>
      <c r="I24" s="331">
        <f>SUM(I26+I25+I27)</f>
        <v>1508.89</v>
      </c>
      <c r="J24" s="207">
        <f>H24/I28</f>
        <v>0</v>
      </c>
    </row>
    <row r="25" spans="1:10" x14ac:dyDescent="0.25">
      <c r="A25" s="332"/>
      <c r="B25" s="333" t="s">
        <v>405</v>
      </c>
      <c r="C25" s="333"/>
      <c r="D25" s="334"/>
      <c r="E25" s="334">
        <v>34130</v>
      </c>
      <c r="F25" s="335">
        <v>34130</v>
      </c>
      <c r="G25" s="336" t="s">
        <v>73</v>
      </c>
      <c r="H25" s="337">
        <v>0</v>
      </c>
      <c r="I25" s="338">
        <v>8.89</v>
      </c>
      <c r="J25" s="339">
        <f>I25/I28</f>
        <v>7.7962693965197264E-6</v>
      </c>
    </row>
    <row r="26" spans="1:10" x14ac:dyDescent="0.25">
      <c r="A26" s="340"/>
      <c r="B26" s="341" t="s">
        <v>406</v>
      </c>
      <c r="C26" s="341"/>
      <c r="D26" s="333"/>
      <c r="E26" s="333">
        <v>34210</v>
      </c>
      <c r="F26" s="342">
        <v>34210</v>
      </c>
      <c r="G26" s="343" t="s">
        <v>71</v>
      </c>
      <c r="H26" s="344">
        <v>0</v>
      </c>
      <c r="I26" s="345">
        <v>1500</v>
      </c>
      <c r="J26" s="346">
        <f>I26/I28</f>
        <v>1.3154560286591215E-3</v>
      </c>
    </row>
    <row r="27" spans="1:10" ht="15.75" thickBot="1" x14ac:dyDescent="0.3">
      <c r="A27" s="347"/>
      <c r="B27" s="348" t="s">
        <v>407</v>
      </c>
      <c r="C27" s="348"/>
      <c r="D27" s="348"/>
      <c r="E27" s="348"/>
      <c r="F27" s="349"/>
      <c r="G27" s="350" t="s">
        <v>70</v>
      </c>
      <c r="H27" s="351">
        <v>0</v>
      </c>
      <c r="I27" s="352">
        <v>0</v>
      </c>
      <c r="J27" s="353">
        <f>I27/I28</f>
        <v>0</v>
      </c>
    </row>
    <row r="28" spans="1:10" ht="16.5" thickBot="1" x14ac:dyDescent="0.3">
      <c r="A28" s="296"/>
      <c r="B28" s="297"/>
      <c r="C28" s="297"/>
      <c r="D28" s="297"/>
      <c r="E28" s="297"/>
      <c r="F28" s="298"/>
      <c r="G28" s="298" t="s">
        <v>74</v>
      </c>
      <c r="H28" s="299">
        <f>SUM(H4+H7+H10+H12+H13+H16+H24+H18+H20+H22+H24)</f>
        <v>1179505</v>
      </c>
      <c r="I28" s="299">
        <f>SUM(I4+I7+I10+I12+I13+I16+I24)</f>
        <v>1140288.97</v>
      </c>
      <c r="J28" s="192">
        <f>I28/I28</f>
        <v>1</v>
      </c>
    </row>
    <row r="29" spans="1:10" s="289" customFormat="1" ht="19.5" thickBot="1" x14ac:dyDescent="0.3">
      <c r="A29" s="54"/>
      <c r="B29" s="32"/>
      <c r="C29" s="32"/>
      <c r="D29" s="32"/>
      <c r="E29" s="32"/>
      <c r="F29" s="93"/>
      <c r="G29" s="93"/>
      <c r="H29" s="93"/>
      <c r="I29" s="93"/>
      <c r="J29" s="93"/>
    </row>
    <row r="30" spans="1:10" s="289" customFormat="1" ht="27" thickBot="1" x14ac:dyDescent="0.3">
      <c r="A30" s="78"/>
      <c r="B30" s="79"/>
      <c r="C30" s="80" t="s">
        <v>177</v>
      </c>
      <c r="D30" s="80" t="s">
        <v>178</v>
      </c>
      <c r="E30" s="80" t="s">
        <v>75</v>
      </c>
      <c r="F30" s="106" t="s">
        <v>76</v>
      </c>
      <c r="G30" s="354" t="s">
        <v>363</v>
      </c>
      <c r="H30" s="106" t="s">
        <v>1</v>
      </c>
      <c r="I30" s="262" t="s">
        <v>362</v>
      </c>
      <c r="J30" s="94" t="s">
        <v>179</v>
      </c>
    </row>
    <row r="31" spans="1:10" s="289" customFormat="1" ht="15.75" customHeight="1" thickBot="1" x14ac:dyDescent="0.3">
      <c r="A31" s="59" t="s">
        <v>2</v>
      </c>
      <c r="B31" s="60"/>
      <c r="C31" s="60"/>
      <c r="D31" s="60"/>
      <c r="E31" s="60"/>
      <c r="F31" s="116"/>
      <c r="G31" s="116" t="s">
        <v>20</v>
      </c>
      <c r="H31" s="104">
        <f>SUM(H32:H34)</f>
        <v>0</v>
      </c>
      <c r="I31" s="104">
        <f>SUM(I32:I34)</f>
        <v>0</v>
      </c>
      <c r="J31" s="90">
        <f>H31/H226</f>
        <v>0</v>
      </c>
    </row>
    <row r="32" spans="1:10" s="289" customFormat="1" ht="15.75" customHeight="1" thickBot="1" x14ac:dyDescent="0.3">
      <c r="A32" s="22"/>
      <c r="B32" s="23" t="s">
        <v>4</v>
      </c>
      <c r="C32" s="23"/>
      <c r="D32" s="23"/>
      <c r="E32" s="23"/>
      <c r="F32" s="117"/>
      <c r="G32" s="110" t="s">
        <v>21</v>
      </c>
      <c r="H32" s="110">
        <v>0</v>
      </c>
      <c r="I32" s="263">
        <v>0</v>
      </c>
      <c r="J32" s="90">
        <f>I32/I226</f>
        <v>0</v>
      </c>
    </row>
    <row r="33" spans="1:11" ht="15.75" thickBot="1" x14ac:dyDescent="0.3">
      <c r="A33" s="61"/>
      <c r="B33" s="23" t="s">
        <v>6</v>
      </c>
      <c r="C33" s="23"/>
      <c r="D33" s="23"/>
      <c r="E33" s="23"/>
      <c r="F33" s="117"/>
      <c r="G33" s="117" t="s">
        <v>22</v>
      </c>
      <c r="H33" s="110">
        <v>0</v>
      </c>
      <c r="I33" s="263">
        <v>0</v>
      </c>
      <c r="J33" s="90">
        <f>I33/I226</f>
        <v>0</v>
      </c>
    </row>
    <row r="34" spans="1:11" ht="27.75" customHeight="1" thickBot="1" x14ac:dyDescent="0.3">
      <c r="A34" s="22"/>
      <c r="B34" s="23" t="s">
        <v>23</v>
      </c>
      <c r="C34" s="23"/>
      <c r="D34" s="23"/>
      <c r="E34" s="23"/>
      <c r="F34" s="117"/>
      <c r="G34" s="117" t="s">
        <v>24</v>
      </c>
      <c r="H34" s="110">
        <v>0</v>
      </c>
      <c r="I34" s="263">
        <v>0</v>
      </c>
      <c r="J34" s="90">
        <f>I34/I226</f>
        <v>0</v>
      </c>
    </row>
    <row r="35" spans="1:11" ht="15.75" thickBot="1" x14ac:dyDescent="0.3">
      <c r="A35" s="59" t="s">
        <v>25</v>
      </c>
      <c r="B35" s="60"/>
      <c r="C35" s="60"/>
      <c r="D35" s="60"/>
      <c r="E35" s="60"/>
      <c r="F35" s="116"/>
      <c r="G35" s="116" t="s">
        <v>26</v>
      </c>
      <c r="H35" s="109">
        <f>SUM(H36+H39+H119+H120)</f>
        <v>627500</v>
      </c>
      <c r="I35" s="109">
        <f>SUM(I36+I38+I39+I119+I120)</f>
        <v>327030</v>
      </c>
      <c r="J35" s="90">
        <f>I35/I226</f>
        <v>0.28679571582291857</v>
      </c>
    </row>
    <row r="36" spans="1:11" ht="27" thickBot="1" x14ac:dyDescent="0.3">
      <c r="A36" s="64"/>
      <c r="B36" s="23" t="s">
        <v>27</v>
      </c>
      <c r="C36" s="23"/>
      <c r="D36" s="23"/>
      <c r="E36" s="23"/>
      <c r="F36" s="117"/>
      <c r="G36" s="117" t="s">
        <v>28</v>
      </c>
      <c r="H36" s="110">
        <f>SUM(H37)</f>
        <v>0</v>
      </c>
      <c r="I36" s="110">
        <f>SUM(I37)</f>
        <v>0</v>
      </c>
      <c r="J36" s="90">
        <f>I36/I226</f>
        <v>0</v>
      </c>
    </row>
    <row r="37" spans="1:11" ht="29.25" customHeight="1" thickBot="1" x14ac:dyDescent="0.3">
      <c r="A37" s="64"/>
      <c r="B37" s="366" t="s">
        <v>367</v>
      </c>
      <c r="C37" s="205"/>
      <c r="D37" s="205"/>
      <c r="E37" s="205"/>
      <c r="F37" s="206"/>
      <c r="G37" s="367" t="s">
        <v>369</v>
      </c>
      <c r="H37" s="368">
        <v>0</v>
      </c>
      <c r="I37" s="369">
        <v>0</v>
      </c>
      <c r="J37" s="370">
        <f>I37/I226</f>
        <v>0</v>
      </c>
    </row>
    <row r="38" spans="1:11" ht="18" customHeight="1" thickBot="1" x14ac:dyDescent="0.3">
      <c r="A38" s="22"/>
      <c r="B38" s="205" t="s">
        <v>29</v>
      </c>
      <c r="C38" s="205"/>
      <c r="D38" s="205"/>
      <c r="E38" s="205"/>
      <c r="F38" s="206"/>
      <c r="G38" s="206" t="s">
        <v>30</v>
      </c>
      <c r="H38" s="371">
        <v>0</v>
      </c>
      <c r="I38" s="371">
        <v>0</v>
      </c>
      <c r="J38" s="207">
        <f>I38/I226</f>
        <v>0</v>
      </c>
    </row>
    <row r="39" spans="1:11" ht="24" customHeight="1" thickBot="1" x14ac:dyDescent="0.3">
      <c r="A39" s="22"/>
      <c r="B39" s="23" t="s">
        <v>31</v>
      </c>
      <c r="C39" s="23"/>
      <c r="D39" s="23"/>
      <c r="E39" s="23"/>
      <c r="F39" s="117"/>
      <c r="G39" s="117" t="s">
        <v>32</v>
      </c>
      <c r="H39" s="111">
        <f>SUM(H40+H51+H61+H70+H80+H92+H98+H108+H110+H112+H114)</f>
        <v>626500</v>
      </c>
      <c r="I39" s="111">
        <f>SUM(I40+I51+I61+I70+I80+I92+I98+I108+I110+I112+I114+I117)</f>
        <v>326030</v>
      </c>
      <c r="J39" s="90">
        <f>I39/I226</f>
        <v>0.28591874516021815</v>
      </c>
    </row>
    <row r="40" spans="1:11" ht="15.75" thickBot="1" x14ac:dyDescent="0.3">
      <c r="A40" s="22"/>
      <c r="B40" s="23" t="s">
        <v>244</v>
      </c>
      <c r="C40" s="23">
        <v>45</v>
      </c>
      <c r="D40" s="23">
        <v>451</v>
      </c>
      <c r="E40" s="12"/>
      <c r="F40" s="12"/>
      <c r="G40" s="74" t="s">
        <v>120</v>
      </c>
      <c r="H40" s="75">
        <f>SUM(H41+H43+H42+H44+H45+H46+H48+H47+H49+H50)</f>
        <v>229000</v>
      </c>
      <c r="I40" s="75">
        <f>SUM(I41+I43+I42+I44+I45+I46+I48+I47+I49+I50)</f>
        <v>5030</v>
      </c>
      <c r="J40" s="90">
        <f>I40/I226</f>
        <v>4.4111624333831164E-3</v>
      </c>
    </row>
    <row r="41" spans="1:11" x14ac:dyDescent="0.25">
      <c r="A41" s="24"/>
      <c r="B41" s="31" t="s">
        <v>249</v>
      </c>
      <c r="C41" s="17"/>
      <c r="D41" s="17"/>
      <c r="E41" s="223" t="s">
        <v>180</v>
      </c>
      <c r="F41" s="223">
        <v>4511101</v>
      </c>
      <c r="G41" s="37" t="s">
        <v>99</v>
      </c>
      <c r="H41" s="9">
        <v>35000</v>
      </c>
      <c r="I41" s="387">
        <v>0</v>
      </c>
      <c r="J41" s="89">
        <f>I41/I226</f>
        <v>0</v>
      </c>
    </row>
    <row r="42" spans="1:11" ht="21" customHeight="1" x14ac:dyDescent="0.25">
      <c r="A42" s="25"/>
      <c r="B42" s="31" t="s">
        <v>250</v>
      </c>
      <c r="C42" s="16"/>
      <c r="D42" s="16"/>
      <c r="E42" s="224" t="s">
        <v>100</v>
      </c>
      <c r="F42" s="224">
        <v>4511102</v>
      </c>
      <c r="G42" s="36" t="s">
        <v>101</v>
      </c>
      <c r="H42" s="10">
        <v>2000</v>
      </c>
      <c r="I42" s="388">
        <v>0</v>
      </c>
      <c r="J42" s="89">
        <f>I42/I226</f>
        <v>0</v>
      </c>
    </row>
    <row r="43" spans="1:11" x14ac:dyDescent="0.25">
      <c r="A43" s="25"/>
      <c r="B43" s="31" t="s">
        <v>254</v>
      </c>
      <c r="C43" s="16"/>
      <c r="D43" s="16"/>
      <c r="E43" s="224" t="s">
        <v>181</v>
      </c>
      <c r="F43" s="224">
        <v>4511103</v>
      </c>
      <c r="G43" s="36" t="s">
        <v>102</v>
      </c>
      <c r="H43" s="10">
        <v>8000</v>
      </c>
      <c r="I43" s="388">
        <v>0</v>
      </c>
      <c r="J43" s="89">
        <f>I43/I226</f>
        <v>0</v>
      </c>
    </row>
    <row r="44" spans="1:11" ht="17.25" customHeight="1" x14ac:dyDescent="0.25">
      <c r="A44" s="25"/>
      <c r="B44" s="31" t="s">
        <v>252</v>
      </c>
      <c r="C44" s="16"/>
      <c r="D44" s="16"/>
      <c r="E44" s="224" t="s">
        <v>182</v>
      </c>
      <c r="F44" s="224">
        <v>4511104</v>
      </c>
      <c r="G44" s="36" t="s">
        <v>103</v>
      </c>
      <c r="H44" s="10">
        <v>5000</v>
      </c>
      <c r="I44" s="388">
        <v>0</v>
      </c>
      <c r="J44" s="89">
        <f>I44/I226</f>
        <v>0</v>
      </c>
      <c r="K44" s="409"/>
    </row>
    <row r="45" spans="1:11" ht="18.75" customHeight="1" x14ac:dyDescent="0.25">
      <c r="A45" s="25"/>
      <c r="B45" s="31" t="s">
        <v>251</v>
      </c>
      <c r="C45" s="16"/>
      <c r="D45" s="16"/>
      <c r="E45" s="224" t="s">
        <v>183</v>
      </c>
      <c r="F45" s="224">
        <v>4511105</v>
      </c>
      <c r="G45" s="36" t="s">
        <v>104</v>
      </c>
      <c r="H45" s="10">
        <v>85000</v>
      </c>
      <c r="I45" s="388">
        <v>0</v>
      </c>
      <c r="J45" s="89">
        <f>I45/I226</f>
        <v>0</v>
      </c>
    </row>
    <row r="46" spans="1:11" x14ac:dyDescent="0.25">
      <c r="A46" s="25"/>
      <c r="B46" s="31" t="s">
        <v>253</v>
      </c>
      <c r="C46" s="16"/>
      <c r="D46" s="16"/>
      <c r="E46" s="224" t="s">
        <v>184</v>
      </c>
      <c r="F46" s="224">
        <v>4511106</v>
      </c>
      <c r="G46" s="36" t="s">
        <v>105</v>
      </c>
      <c r="H46" s="10">
        <v>42000</v>
      </c>
      <c r="I46" s="388">
        <v>2830</v>
      </c>
      <c r="J46" s="89">
        <f>I46/I226</f>
        <v>2.4818269754421905E-3</v>
      </c>
    </row>
    <row r="47" spans="1:11" x14ac:dyDescent="0.25">
      <c r="A47" s="25"/>
      <c r="B47" s="31" t="s">
        <v>255</v>
      </c>
      <c r="C47" s="16"/>
      <c r="D47" s="16"/>
      <c r="E47" s="224" t="s">
        <v>185</v>
      </c>
      <c r="F47" s="224">
        <v>4511107</v>
      </c>
      <c r="G47" s="36" t="s">
        <v>106</v>
      </c>
      <c r="H47" s="10">
        <v>17000</v>
      </c>
      <c r="I47" s="388">
        <v>0</v>
      </c>
      <c r="J47" s="89">
        <f>I47/I226</f>
        <v>0</v>
      </c>
    </row>
    <row r="48" spans="1:11" x14ac:dyDescent="0.25">
      <c r="A48" s="25"/>
      <c r="B48" s="31" t="s">
        <v>256</v>
      </c>
      <c r="C48" s="16"/>
      <c r="D48" s="16"/>
      <c r="E48" s="224" t="s">
        <v>186</v>
      </c>
      <c r="F48" s="224">
        <v>4511109</v>
      </c>
      <c r="G48" s="36" t="s">
        <v>107</v>
      </c>
      <c r="H48" s="10">
        <v>30000</v>
      </c>
      <c r="I48" s="388">
        <v>2200</v>
      </c>
      <c r="J48" s="89">
        <f>I48/I226</f>
        <v>1.9293354579409255E-3</v>
      </c>
    </row>
    <row r="49" spans="1:10" ht="19.5" customHeight="1" x14ac:dyDescent="0.25">
      <c r="A49" s="25"/>
      <c r="B49" s="31" t="s">
        <v>257</v>
      </c>
      <c r="C49" s="16"/>
      <c r="D49" s="16"/>
      <c r="E49" s="224" t="s">
        <v>187</v>
      </c>
      <c r="F49" s="224">
        <v>4511112</v>
      </c>
      <c r="G49" s="36" t="s">
        <v>108</v>
      </c>
      <c r="H49" s="10">
        <v>2000</v>
      </c>
      <c r="I49" s="388">
        <v>0</v>
      </c>
      <c r="J49" s="89">
        <f>I49/I226</f>
        <v>0</v>
      </c>
    </row>
    <row r="50" spans="1:10" ht="15.75" customHeight="1" thickBot="1" x14ac:dyDescent="0.3">
      <c r="A50" s="26"/>
      <c r="B50" s="31" t="s">
        <v>258</v>
      </c>
      <c r="C50" s="18"/>
      <c r="D50" s="18"/>
      <c r="E50" s="225" t="s">
        <v>188</v>
      </c>
      <c r="F50" s="225">
        <v>4511113</v>
      </c>
      <c r="G50" s="38" t="s">
        <v>109</v>
      </c>
      <c r="H50" s="11">
        <v>3000</v>
      </c>
      <c r="I50" s="389">
        <v>0</v>
      </c>
      <c r="J50" s="89">
        <f>I50/I226</f>
        <v>0</v>
      </c>
    </row>
    <row r="51" spans="1:10" ht="16.5" customHeight="1" thickBot="1" x14ac:dyDescent="0.3">
      <c r="A51" s="22"/>
      <c r="B51" s="23" t="s">
        <v>245</v>
      </c>
      <c r="C51" s="23">
        <v>45</v>
      </c>
      <c r="D51" s="23">
        <v>451</v>
      </c>
      <c r="E51" s="226"/>
      <c r="F51" s="226"/>
      <c r="G51" s="74" t="s">
        <v>110</v>
      </c>
      <c r="H51" s="75">
        <f>SUM(H52+H53+H54+H55+H56+H57+H59+H58+H60)</f>
        <v>60000</v>
      </c>
      <c r="I51" s="75">
        <f>SUM(I52+I53+I54+I55+I56+I57+I59+I58+I60)</f>
        <v>47000</v>
      </c>
      <c r="J51" s="90">
        <f>I51/H226</f>
        <v>3.9847224047375805E-2</v>
      </c>
    </row>
    <row r="52" spans="1:10" ht="16.5" customHeight="1" x14ac:dyDescent="0.25">
      <c r="A52" s="24"/>
      <c r="B52" s="31" t="s">
        <v>259</v>
      </c>
      <c r="C52" s="17"/>
      <c r="D52" s="17"/>
      <c r="E52" s="223" t="s">
        <v>189</v>
      </c>
      <c r="F52" s="223">
        <v>4511101</v>
      </c>
      <c r="G52" s="118" t="s">
        <v>99</v>
      </c>
      <c r="H52" s="9">
        <v>15000</v>
      </c>
      <c r="I52" s="387">
        <v>15000</v>
      </c>
      <c r="J52" s="89">
        <f>I52/I226</f>
        <v>1.315455994050631E-2</v>
      </c>
    </row>
    <row r="53" spans="1:10" ht="17.25" customHeight="1" x14ac:dyDescent="0.25">
      <c r="A53" s="25"/>
      <c r="B53" s="30" t="s">
        <v>264</v>
      </c>
      <c r="C53" s="16"/>
      <c r="D53" s="16"/>
      <c r="E53" s="224" t="s">
        <v>190</v>
      </c>
      <c r="F53" s="224">
        <v>4511102</v>
      </c>
      <c r="G53" s="119" t="s">
        <v>101</v>
      </c>
      <c r="H53" s="10">
        <v>1500</v>
      </c>
      <c r="I53" s="388">
        <v>0</v>
      </c>
      <c r="J53" s="84">
        <f>I53/I226</f>
        <v>0</v>
      </c>
    </row>
    <row r="54" spans="1:10" ht="16.5" customHeight="1" x14ac:dyDescent="0.25">
      <c r="A54" s="25"/>
      <c r="B54" s="30" t="s">
        <v>265</v>
      </c>
      <c r="C54" s="16"/>
      <c r="D54" s="16"/>
      <c r="E54" s="224" t="s">
        <v>191</v>
      </c>
      <c r="F54" s="224">
        <v>4511103</v>
      </c>
      <c r="G54" s="119" t="s">
        <v>102</v>
      </c>
      <c r="H54" s="10">
        <v>5000</v>
      </c>
      <c r="I54" s="388">
        <v>5000</v>
      </c>
      <c r="J54" s="84">
        <f>I54/I226</f>
        <v>4.3848533135021038E-3</v>
      </c>
    </row>
    <row r="55" spans="1:10" ht="16.5" customHeight="1" x14ac:dyDescent="0.25">
      <c r="A55" s="25"/>
      <c r="B55" s="30" t="s">
        <v>266</v>
      </c>
      <c r="C55" s="16"/>
      <c r="D55" s="16"/>
      <c r="E55" s="224" t="s">
        <v>192</v>
      </c>
      <c r="F55" s="224">
        <v>4511104</v>
      </c>
      <c r="G55" s="119" t="s">
        <v>103</v>
      </c>
      <c r="H55" s="10">
        <v>4000</v>
      </c>
      <c r="I55" s="388">
        <v>4000</v>
      </c>
      <c r="J55" s="84">
        <f>I55/I226</f>
        <v>3.5078826508016829E-3</v>
      </c>
    </row>
    <row r="56" spans="1:10" ht="16.5" customHeight="1" x14ac:dyDescent="0.25">
      <c r="A56" s="25"/>
      <c r="B56" s="30" t="s">
        <v>267</v>
      </c>
      <c r="C56" s="16"/>
      <c r="D56" s="16"/>
      <c r="E56" s="224" t="s">
        <v>193</v>
      </c>
      <c r="F56" s="224">
        <v>4511105</v>
      </c>
      <c r="G56" s="119" t="s">
        <v>104</v>
      </c>
      <c r="H56" s="10">
        <v>16000</v>
      </c>
      <c r="I56" s="388">
        <v>10000</v>
      </c>
      <c r="J56" s="84">
        <f>I56/I226</f>
        <v>8.7697066270042076E-3</v>
      </c>
    </row>
    <row r="57" spans="1:10" ht="16.5" customHeight="1" x14ac:dyDescent="0.25">
      <c r="A57" s="25"/>
      <c r="B57" s="30" t="s">
        <v>268</v>
      </c>
      <c r="C57" s="16"/>
      <c r="D57" s="16"/>
      <c r="E57" s="224" t="s">
        <v>194</v>
      </c>
      <c r="F57" s="224">
        <v>4511106</v>
      </c>
      <c r="G57" s="119" t="s">
        <v>105</v>
      </c>
      <c r="H57" s="10">
        <v>6000</v>
      </c>
      <c r="I57" s="388">
        <v>4000</v>
      </c>
      <c r="J57" s="84">
        <f>I57/I226</f>
        <v>3.5078826508016829E-3</v>
      </c>
    </row>
    <row r="58" spans="1:10" ht="19.5" customHeight="1" x14ac:dyDescent="0.25">
      <c r="A58" s="25"/>
      <c r="B58" s="30" t="s">
        <v>269</v>
      </c>
      <c r="C58" s="16"/>
      <c r="D58" s="16"/>
      <c r="E58" s="224" t="s">
        <v>195</v>
      </c>
      <c r="F58" s="224">
        <v>4511107</v>
      </c>
      <c r="G58" s="119" t="s">
        <v>106</v>
      </c>
      <c r="H58" s="10">
        <v>4000</v>
      </c>
      <c r="I58" s="388">
        <v>4000</v>
      </c>
      <c r="J58" s="84">
        <f>I58/I226</f>
        <v>3.5078826508016829E-3</v>
      </c>
    </row>
    <row r="59" spans="1:10" x14ac:dyDescent="0.25">
      <c r="A59" s="25"/>
      <c r="B59" s="30" t="s">
        <v>271</v>
      </c>
      <c r="C59" s="16"/>
      <c r="D59" s="16"/>
      <c r="E59" s="224" t="s">
        <v>196</v>
      </c>
      <c r="F59" s="224">
        <v>4511109</v>
      </c>
      <c r="G59" s="119" t="s">
        <v>107</v>
      </c>
      <c r="H59" s="10">
        <v>7500</v>
      </c>
      <c r="I59" s="388">
        <v>4000</v>
      </c>
      <c r="J59" s="84">
        <f>I59/I226</f>
        <v>3.5078826508016829E-3</v>
      </c>
    </row>
    <row r="60" spans="1:10" ht="15.75" thickBot="1" x14ac:dyDescent="0.3">
      <c r="A60" s="26"/>
      <c r="B60" s="46" t="s">
        <v>270</v>
      </c>
      <c r="C60" s="18"/>
      <c r="D60" s="18"/>
      <c r="E60" s="225" t="s">
        <v>197</v>
      </c>
      <c r="F60" s="225">
        <v>4511113</v>
      </c>
      <c r="G60" s="120" t="s">
        <v>109</v>
      </c>
      <c r="H60" s="11">
        <v>1000</v>
      </c>
      <c r="I60" s="389">
        <v>1000</v>
      </c>
      <c r="J60" s="85">
        <f>I60/I226</f>
        <v>8.7697066270042072E-4</v>
      </c>
    </row>
    <row r="61" spans="1:10" ht="15.75" thickBot="1" x14ac:dyDescent="0.3">
      <c r="A61" s="22"/>
      <c r="B61" s="23" t="s">
        <v>247</v>
      </c>
      <c r="C61" s="23">
        <v>45</v>
      </c>
      <c r="D61" s="23">
        <v>451</v>
      </c>
      <c r="E61" s="226"/>
      <c r="F61" s="226"/>
      <c r="G61" s="13" t="s">
        <v>111</v>
      </c>
      <c r="H61" s="77">
        <f>SUM(H62+H64+H63+H65+H66+H68+H67+H69)</f>
        <v>14500</v>
      </c>
      <c r="I61" s="77">
        <f>SUM(I62+I64+I63+I65+I66+I68+I67+I69)</f>
        <v>14500</v>
      </c>
      <c r="J61" s="90">
        <f>I61/I226</f>
        <v>1.27160746091561E-2</v>
      </c>
    </row>
    <row r="62" spans="1:10" x14ac:dyDescent="0.25">
      <c r="A62" s="24"/>
      <c r="B62" s="31" t="s">
        <v>261</v>
      </c>
      <c r="C62" s="17"/>
      <c r="D62" s="17"/>
      <c r="E62" s="223" t="s">
        <v>198</v>
      </c>
      <c r="F62" s="223">
        <v>4511101</v>
      </c>
      <c r="G62" s="121" t="s">
        <v>99</v>
      </c>
      <c r="H62" s="9">
        <v>6000</v>
      </c>
      <c r="I62" s="387">
        <v>6000</v>
      </c>
      <c r="J62" s="89">
        <f>I62/I226</f>
        <v>5.2618239762025239E-3</v>
      </c>
    </row>
    <row r="63" spans="1:10" x14ac:dyDescent="0.25">
      <c r="A63" s="25"/>
      <c r="B63" s="30" t="s">
        <v>272</v>
      </c>
      <c r="C63" s="16"/>
      <c r="D63" s="16"/>
      <c r="E63" s="224" t="s">
        <v>199</v>
      </c>
      <c r="F63" s="224">
        <v>4511102</v>
      </c>
      <c r="G63" s="122" t="s">
        <v>101</v>
      </c>
      <c r="H63" s="10">
        <v>500</v>
      </c>
      <c r="I63" s="388">
        <v>500</v>
      </c>
      <c r="J63" s="84">
        <f>I63/I226</f>
        <v>4.3848533135021036E-4</v>
      </c>
    </row>
    <row r="64" spans="1:10" x14ac:dyDescent="0.25">
      <c r="A64" s="25"/>
      <c r="B64" s="30" t="s">
        <v>273</v>
      </c>
      <c r="C64" s="16"/>
      <c r="D64" s="16"/>
      <c r="E64" s="224" t="s">
        <v>200</v>
      </c>
      <c r="F64" s="224">
        <v>4511103</v>
      </c>
      <c r="G64" s="122" t="s">
        <v>102</v>
      </c>
      <c r="H64" s="10">
        <v>1500</v>
      </c>
      <c r="I64" s="388">
        <v>1500</v>
      </c>
      <c r="J64" s="84">
        <f>I64/I226</f>
        <v>1.315455994050631E-3</v>
      </c>
    </row>
    <row r="65" spans="1:10" x14ac:dyDescent="0.25">
      <c r="A65" s="25"/>
      <c r="B65" s="30" t="s">
        <v>274</v>
      </c>
      <c r="C65" s="16"/>
      <c r="D65" s="16"/>
      <c r="E65" s="224" t="s">
        <v>201</v>
      </c>
      <c r="F65" s="224">
        <v>4511104</v>
      </c>
      <c r="G65" s="122" t="s">
        <v>103</v>
      </c>
      <c r="H65" s="10">
        <v>2000</v>
      </c>
      <c r="I65" s="388">
        <v>2000</v>
      </c>
      <c r="J65" s="84">
        <f>I65/I226</f>
        <v>1.7539413254008414E-3</v>
      </c>
    </row>
    <row r="66" spans="1:10" x14ac:dyDescent="0.25">
      <c r="A66" s="25"/>
      <c r="B66" s="30" t="s">
        <v>275</v>
      </c>
      <c r="C66" s="16"/>
      <c r="D66" s="16"/>
      <c r="E66" s="224" t="s">
        <v>202</v>
      </c>
      <c r="F66" s="224">
        <v>4511105</v>
      </c>
      <c r="G66" s="39" t="s">
        <v>104</v>
      </c>
      <c r="H66" s="10">
        <v>2500</v>
      </c>
      <c r="I66" s="388">
        <v>2500</v>
      </c>
      <c r="J66" s="84">
        <f>I66/I226</f>
        <v>2.1924266567510519E-3</v>
      </c>
    </row>
    <row r="67" spans="1:10" x14ac:dyDescent="0.25">
      <c r="A67" s="25"/>
      <c r="B67" s="30" t="s">
        <v>276</v>
      </c>
      <c r="C67" s="16"/>
      <c r="D67" s="16"/>
      <c r="E67" s="224" t="s">
        <v>203</v>
      </c>
      <c r="F67" s="224">
        <v>4511106</v>
      </c>
      <c r="G67" s="122" t="s">
        <v>105</v>
      </c>
      <c r="H67" s="10">
        <v>500</v>
      </c>
      <c r="I67" s="388">
        <v>500</v>
      </c>
      <c r="J67" s="84">
        <f>I67/I226</f>
        <v>4.3848533135021036E-4</v>
      </c>
    </row>
    <row r="68" spans="1:10" x14ac:dyDescent="0.25">
      <c r="A68" s="25"/>
      <c r="B68" s="30" t="s">
        <v>277</v>
      </c>
      <c r="C68" s="16"/>
      <c r="D68" s="16"/>
      <c r="E68" s="224" t="s">
        <v>204</v>
      </c>
      <c r="F68" s="224">
        <v>4511109</v>
      </c>
      <c r="G68" s="122" t="s">
        <v>107</v>
      </c>
      <c r="H68" s="10">
        <v>1000</v>
      </c>
      <c r="I68" s="388">
        <v>1000</v>
      </c>
      <c r="J68" s="84">
        <f>I68/I226</f>
        <v>8.7697066270042072E-4</v>
      </c>
    </row>
    <row r="69" spans="1:10" ht="15.75" thickBot="1" x14ac:dyDescent="0.3">
      <c r="A69" s="26"/>
      <c r="B69" s="46" t="s">
        <v>278</v>
      </c>
      <c r="C69" s="18"/>
      <c r="D69" s="18"/>
      <c r="E69" s="225" t="s">
        <v>205</v>
      </c>
      <c r="F69" s="225">
        <v>4511113</v>
      </c>
      <c r="G69" s="123" t="s">
        <v>109</v>
      </c>
      <c r="H69" s="11">
        <v>500</v>
      </c>
      <c r="I69" s="389">
        <v>500</v>
      </c>
      <c r="J69" s="84">
        <f>I69/I226</f>
        <v>4.3848533135021036E-4</v>
      </c>
    </row>
    <row r="70" spans="1:10" ht="15.75" thickBot="1" x14ac:dyDescent="0.3">
      <c r="A70" s="22"/>
      <c r="B70" s="23" t="s">
        <v>279</v>
      </c>
      <c r="C70" s="23">
        <v>45</v>
      </c>
      <c r="D70" s="23">
        <v>451</v>
      </c>
      <c r="E70" s="226"/>
      <c r="F70" s="226"/>
      <c r="G70" s="76" t="s">
        <v>117</v>
      </c>
      <c r="H70" s="112">
        <f>SUM(H71:H79)</f>
        <v>18500</v>
      </c>
      <c r="I70" s="112">
        <f>SUM(I71:I79)</f>
        <v>36000</v>
      </c>
      <c r="J70" s="90">
        <f>I70/I226</f>
        <v>3.1570943857215143E-2</v>
      </c>
    </row>
    <row r="71" spans="1:10" x14ac:dyDescent="0.25">
      <c r="A71" s="24"/>
      <c r="B71" s="31" t="s">
        <v>260</v>
      </c>
      <c r="C71" s="17"/>
      <c r="D71" s="17"/>
      <c r="E71" s="223" t="s">
        <v>206</v>
      </c>
      <c r="F71" s="223">
        <v>4511101</v>
      </c>
      <c r="G71" s="40" t="s">
        <v>99</v>
      </c>
      <c r="H71" s="9">
        <v>8000</v>
      </c>
      <c r="I71" s="387">
        <v>20000</v>
      </c>
      <c r="J71" s="89">
        <f>I71/I226</f>
        <v>1.7539413254008415E-2</v>
      </c>
    </row>
    <row r="72" spans="1:10" x14ac:dyDescent="0.25">
      <c r="A72" s="25"/>
      <c r="B72" s="30" t="s">
        <v>280</v>
      </c>
      <c r="C72" s="16"/>
      <c r="D72" s="16"/>
      <c r="E72" s="224" t="s">
        <v>207</v>
      </c>
      <c r="F72" s="224">
        <v>4511102</v>
      </c>
      <c r="G72" s="34" t="s">
        <v>101</v>
      </c>
      <c r="H72" s="10">
        <v>500</v>
      </c>
      <c r="I72" s="388">
        <v>500</v>
      </c>
      <c r="J72" s="89">
        <f>I72/I226</f>
        <v>4.3848533135021036E-4</v>
      </c>
    </row>
    <row r="73" spans="1:10" x14ac:dyDescent="0.25">
      <c r="A73" s="25"/>
      <c r="B73" s="30" t="s">
        <v>281</v>
      </c>
      <c r="C73" s="16"/>
      <c r="D73" s="16"/>
      <c r="E73" s="224" t="s">
        <v>208</v>
      </c>
      <c r="F73" s="224">
        <v>4511103</v>
      </c>
      <c r="G73" s="34" t="s">
        <v>102</v>
      </c>
      <c r="H73" s="10">
        <v>1500</v>
      </c>
      <c r="I73" s="388">
        <v>3000</v>
      </c>
      <c r="J73" s="89">
        <f>I73/I226</f>
        <v>2.6309119881012619E-3</v>
      </c>
    </row>
    <row r="74" spans="1:10" x14ac:dyDescent="0.25">
      <c r="A74" s="25"/>
      <c r="B74" s="30" t="s">
        <v>282</v>
      </c>
      <c r="C74" s="16"/>
      <c r="D74" s="16"/>
      <c r="E74" s="224" t="s">
        <v>209</v>
      </c>
      <c r="F74" s="224">
        <v>4511104</v>
      </c>
      <c r="G74" s="34" t="s">
        <v>103</v>
      </c>
      <c r="H74" s="10">
        <v>1000</v>
      </c>
      <c r="I74" s="388">
        <v>1000</v>
      </c>
      <c r="J74" s="89">
        <f>I74/I226</f>
        <v>8.7697066270042072E-4</v>
      </c>
    </row>
    <row r="75" spans="1:10" x14ac:dyDescent="0.25">
      <c r="A75" s="25"/>
      <c r="B75" s="30" t="s">
        <v>283</v>
      </c>
      <c r="C75" s="16"/>
      <c r="D75" s="16"/>
      <c r="E75" s="224" t="s">
        <v>210</v>
      </c>
      <c r="F75" s="224">
        <v>4511105</v>
      </c>
      <c r="G75" s="124" t="s">
        <v>104</v>
      </c>
      <c r="H75" s="10">
        <v>4000</v>
      </c>
      <c r="I75" s="388">
        <v>8000</v>
      </c>
      <c r="J75" s="89">
        <f>I75/I226</f>
        <v>7.0157653016033657E-3</v>
      </c>
    </row>
    <row r="76" spans="1:10" x14ac:dyDescent="0.25">
      <c r="A76" s="25"/>
      <c r="B76" s="30" t="s">
        <v>284</v>
      </c>
      <c r="C76" s="16"/>
      <c r="D76" s="16"/>
      <c r="E76" s="224" t="s">
        <v>211</v>
      </c>
      <c r="F76" s="224">
        <v>4511106</v>
      </c>
      <c r="G76" s="34" t="s">
        <v>105</v>
      </c>
      <c r="H76" s="130">
        <v>500</v>
      </c>
      <c r="I76" s="388">
        <v>500</v>
      </c>
      <c r="J76" s="89">
        <f>I76/I226</f>
        <v>4.3848533135021036E-4</v>
      </c>
    </row>
    <row r="77" spans="1:10" x14ac:dyDescent="0.25">
      <c r="A77" s="25"/>
      <c r="B77" s="30" t="s">
        <v>285</v>
      </c>
      <c r="C77" s="16"/>
      <c r="D77" s="16"/>
      <c r="E77" s="224" t="s">
        <v>212</v>
      </c>
      <c r="F77" s="224">
        <v>4511107</v>
      </c>
      <c r="G77" s="34" t="s">
        <v>106</v>
      </c>
      <c r="H77" s="10">
        <v>1200</v>
      </c>
      <c r="I77" s="388">
        <v>1200</v>
      </c>
      <c r="J77" s="89">
        <f>I77/I226</f>
        <v>1.0523647952405048E-3</v>
      </c>
    </row>
    <row r="78" spans="1:10" x14ac:dyDescent="0.25">
      <c r="A78" s="25"/>
      <c r="B78" s="30" t="s">
        <v>286</v>
      </c>
      <c r="C78" s="16"/>
      <c r="D78" s="16"/>
      <c r="E78" s="224" t="s">
        <v>213</v>
      </c>
      <c r="F78" s="224">
        <v>4511109</v>
      </c>
      <c r="G78" s="34" t="s">
        <v>107</v>
      </c>
      <c r="H78" s="10">
        <v>1300</v>
      </c>
      <c r="I78" s="388">
        <v>1300</v>
      </c>
      <c r="J78" s="89">
        <f>I78/I226</f>
        <v>1.1400618615105469E-3</v>
      </c>
    </row>
    <row r="79" spans="1:10" ht="15.75" thickBot="1" x14ac:dyDescent="0.3">
      <c r="A79" s="26"/>
      <c r="B79" s="46" t="s">
        <v>287</v>
      </c>
      <c r="C79" s="18"/>
      <c r="D79" s="18"/>
      <c r="E79" s="225" t="s">
        <v>146</v>
      </c>
      <c r="F79" s="225">
        <v>4511113</v>
      </c>
      <c r="G79" s="35" t="s">
        <v>109</v>
      </c>
      <c r="H79" s="11">
        <v>500</v>
      </c>
      <c r="I79" s="389">
        <v>500</v>
      </c>
      <c r="J79" s="89">
        <f>I79/I226</f>
        <v>4.3848533135021036E-4</v>
      </c>
    </row>
    <row r="80" spans="1:10" ht="15.75" thickBot="1" x14ac:dyDescent="0.3">
      <c r="A80" s="22"/>
      <c r="B80" s="23" t="s">
        <v>248</v>
      </c>
      <c r="C80" s="23">
        <v>45</v>
      </c>
      <c r="D80" s="23">
        <v>451</v>
      </c>
      <c r="E80" s="226"/>
      <c r="F80" s="226"/>
      <c r="G80" s="74" t="s">
        <v>112</v>
      </c>
      <c r="H80" s="75">
        <f>SUM(H81+H82+H83+H84+H85+H87+H86+H88+H90+H89+H91)</f>
        <v>250000</v>
      </c>
      <c r="I80" s="75">
        <f>SUM(I81+I82+I83+I84+I85+I87+I86+I88+I90+I89+I91)</f>
        <v>146000</v>
      </c>
      <c r="J80" s="90">
        <f>I80/I226</f>
        <v>0.12803771675426143</v>
      </c>
    </row>
    <row r="81" spans="1:10" x14ac:dyDescent="0.25">
      <c r="A81" s="24"/>
      <c r="B81" s="31" t="s">
        <v>262</v>
      </c>
      <c r="C81" s="17"/>
      <c r="D81" s="17"/>
      <c r="E81" s="223" t="s">
        <v>214</v>
      </c>
      <c r="F81" s="223">
        <v>4511101</v>
      </c>
      <c r="G81" s="37" t="s">
        <v>99</v>
      </c>
      <c r="H81" s="9">
        <v>3000</v>
      </c>
      <c r="I81" s="387">
        <v>2000</v>
      </c>
      <c r="J81" s="89">
        <f>I81/I226</f>
        <v>1.7539413254008414E-3</v>
      </c>
    </row>
    <row r="82" spans="1:10" x14ac:dyDescent="0.25">
      <c r="A82" s="25"/>
      <c r="B82" s="30" t="s">
        <v>288</v>
      </c>
      <c r="C82" s="16"/>
      <c r="D82" s="16"/>
      <c r="E82" s="224" t="s">
        <v>215</v>
      </c>
      <c r="F82" s="224">
        <v>4511102</v>
      </c>
      <c r="G82" s="119" t="s">
        <v>101</v>
      </c>
      <c r="H82" s="10">
        <v>3000</v>
      </c>
      <c r="I82" s="388">
        <v>2000</v>
      </c>
      <c r="J82" s="89">
        <f>I82/I226</f>
        <v>1.7539413254008414E-3</v>
      </c>
    </row>
    <row r="83" spans="1:10" x14ac:dyDescent="0.25">
      <c r="A83" s="25"/>
      <c r="B83" s="30" t="s">
        <v>289</v>
      </c>
      <c r="C83" s="16"/>
      <c r="D83" s="16"/>
      <c r="E83" s="224" t="s">
        <v>216</v>
      </c>
      <c r="F83" s="224">
        <v>4511103</v>
      </c>
      <c r="G83" s="119" t="s">
        <v>102</v>
      </c>
      <c r="H83" s="10">
        <v>10000</v>
      </c>
      <c r="I83" s="388">
        <v>5000</v>
      </c>
      <c r="J83" s="89">
        <f>I83/I226</f>
        <v>4.3848533135021038E-3</v>
      </c>
    </row>
    <row r="84" spans="1:10" x14ac:dyDescent="0.25">
      <c r="A84" s="25"/>
      <c r="B84" s="30" t="s">
        <v>290</v>
      </c>
      <c r="C84" s="16"/>
      <c r="D84" s="16"/>
      <c r="E84" s="224" t="s">
        <v>217</v>
      </c>
      <c r="F84" s="224">
        <v>4511104</v>
      </c>
      <c r="G84" s="119" t="s">
        <v>103</v>
      </c>
      <c r="H84" s="10">
        <v>15000</v>
      </c>
      <c r="I84" s="388">
        <v>7000</v>
      </c>
      <c r="J84" s="89">
        <f>I84/I226</f>
        <v>6.1387946389029448E-3</v>
      </c>
    </row>
    <row r="85" spans="1:10" x14ac:dyDescent="0.25">
      <c r="A85" s="25"/>
      <c r="B85" s="30" t="s">
        <v>291</v>
      </c>
      <c r="C85" s="16"/>
      <c r="D85" s="16"/>
      <c r="E85" s="224" t="s">
        <v>218</v>
      </c>
      <c r="F85" s="224">
        <v>4511105</v>
      </c>
      <c r="G85" s="36" t="s">
        <v>104</v>
      </c>
      <c r="H85" s="10">
        <v>15000</v>
      </c>
      <c r="I85" s="388">
        <v>7000</v>
      </c>
      <c r="J85" s="89">
        <f>I85/I226</f>
        <v>6.1387946389029448E-3</v>
      </c>
    </row>
    <row r="86" spans="1:10" x14ac:dyDescent="0.25">
      <c r="A86" s="25"/>
      <c r="B86" s="30" t="s">
        <v>292</v>
      </c>
      <c r="C86" s="16"/>
      <c r="D86" s="16"/>
      <c r="E86" s="224" t="s">
        <v>219</v>
      </c>
      <c r="F86" s="224">
        <v>4511106</v>
      </c>
      <c r="G86" s="119" t="s">
        <v>105</v>
      </c>
      <c r="H86" s="10">
        <v>5000</v>
      </c>
      <c r="I86" s="388">
        <v>3000</v>
      </c>
      <c r="J86" s="89">
        <f>I86/I226</f>
        <v>2.6309119881012619E-3</v>
      </c>
    </row>
    <row r="87" spans="1:10" x14ac:dyDescent="0.25">
      <c r="A87" s="25"/>
      <c r="B87" s="30" t="s">
        <v>295</v>
      </c>
      <c r="C87" s="16"/>
      <c r="D87" s="16"/>
      <c r="E87" s="224" t="s">
        <v>220</v>
      </c>
      <c r="F87" s="224">
        <v>4511107</v>
      </c>
      <c r="G87" s="119" t="s">
        <v>106</v>
      </c>
      <c r="H87" s="10">
        <v>22000</v>
      </c>
      <c r="I87" s="388">
        <v>10000</v>
      </c>
      <c r="J87" s="89">
        <f>I87/I226</f>
        <v>8.7697066270042076E-3</v>
      </c>
    </row>
    <row r="88" spans="1:10" x14ac:dyDescent="0.25">
      <c r="A88" s="25"/>
      <c r="B88" s="30" t="s">
        <v>297</v>
      </c>
      <c r="C88" s="16"/>
      <c r="D88" s="16"/>
      <c r="E88" s="224" t="s">
        <v>221</v>
      </c>
      <c r="F88" s="224">
        <v>4511109</v>
      </c>
      <c r="G88" s="119" t="s">
        <v>107</v>
      </c>
      <c r="H88" s="10">
        <v>27000</v>
      </c>
      <c r="I88" s="388">
        <v>10000</v>
      </c>
      <c r="J88" s="89">
        <f>I88/I226</f>
        <v>8.7697066270042076E-3</v>
      </c>
    </row>
    <row r="89" spans="1:10" x14ac:dyDescent="0.25">
      <c r="A89" s="25"/>
      <c r="B89" s="30" t="s">
        <v>296</v>
      </c>
      <c r="C89" s="16"/>
      <c r="D89" s="16"/>
      <c r="E89" s="224" t="s">
        <v>222</v>
      </c>
      <c r="F89" s="224">
        <v>4511111</v>
      </c>
      <c r="G89" s="36" t="s">
        <v>113</v>
      </c>
      <c r="H89" s="10">
        <v>150000</v>
      </c>
      <c r="I89" s="388">
        <v>100000</v>
      </c>
      <c r="J89" s="89">
        <f>I89/I226</f>
        <v>8.7697066270042062E-2</v>
      </c>
    </row>
    <row r="90" spans="1:10" ht="15" customHeight="1" x14ac:dyDescent="0.25">
      <c r="A90" s="25"/>
      <c r="B90" s="30" t="s">
        <v>298</v>
      </c>
      <c r="C90" s="16"/>
      <c r="D90" s="16"/>
      <c r="E90" s="224" t="s">
        <v>223</v>
      </c>
      <c r="F90" s="224">
        <v>4511113</v>
      </c>
      <c r="G90" s="36" t="s">
        <v>109</v>
      </c>
      <c r="H90" s="10">
        <v>0</v>
      </c>
      <c r="I90" s="388">
        <v>0</v>
      </c>
      <c r="J90" s="89">
        <f>I90/I226</f>
        <v>0</v>
      </c>
    </row>
    <row r="91" spans="1:10" ht="15.75" customHeight="1" thickBot="1" x14ac:dyDescent="0.3">
      <c r="A91" s="26"/>
      <c r="B91" s="46" t="s">
        <v>299</v>
      </c>
      <c r="C91" s="18"/>
      <c r="D91" s="18"/>
      <c r="E91" s="225" t="s">
        <v>224</v>
      </c>
      <c r="F91" s="225">
        <v>4511115</v>
      </c>
      <c r="G91" s="38" t="s">
        <v>114</v>
      </c>
      <c r="H91" s="11">
        <v>0</v>
      </c>
      <c r="I91" s="389">
        <v>0</v>
      </c>
      <c r="J91" s="89">
        <f>I91/I226</f>
        <v>0</v>
      </c>
    </row>
    <row r="92" spans="1:10" ht="27.75" customHeight="1" thickBot="1" x14ac:dyDescent="0.3">
      <c r="A92" s="22"/>
      <c r="B92" s="117" t="s">
        <v>293</v>
      </c>
      <c r="C92" s="117">
        <v>45</v>
      </c>
      <c r="D92" s="117">
        <v>451</v>
      </c>
      <c r="E92" s="226"/>
      <c r="F92" s="226"/>
      <c r="G92" s="41" t="s">
        <v>115</v>
      </c>
      <c r="H92" s="73">
        <f>SUM(H93+H94+H95+H96+H97)</f>
        <v>7500</v>
      </c>
      <c r="I92" s="73">
        <f>SUM(I93+I94+I95+I96+I97)</f>
        <v>7500</v>
      </c>
      <c r="J92" s="90">
        <f>I92/I226</f>
        <v>6.5772799702531548E-3</v>
      </c>
    </row>
    <row r="93" spans="1:10" x14ac:dyDescent="0.25">
      <c r="A93" s="24"/>
      <c r="B93" s="31" t="s">
        <v>263</v>
      </c>
      <c r="C93" s="17"/>
      <c r="D93" s="17"/>
      <c r="E93" s="223" t="s">
        <v>225</v>
      </c>
      <c r="F93" s="223">
        <v>4511102</v>
      </c>
      <c r="G93" s="40" t="s">
        <v>101</v>
      </c>
      <c r="H93" s="72">
        <v>500</v>
      </c>
      <c r="I93" s="267">
        <v>500</v>
      </c>
      <c r="J93" s="89">
        <f>I93/I226</f>
        <v>4.3848533135021036E-4</v>
      </c>
    </row>
    <row r="94" spans="1:10" x14ac:dyDescent="0.25">
      <c r="A94" s="25"/>
      <c r="B94" s="30" t="s">
        <v>300</v>
      </c>
      <c r="C94" s="16"/>
      <c r="D94" s="16"/>
      <c r="E94" s="224" t="s">
        <v>226</v>
      </c>
      <c r="F94" s="224">
        <v>4511103</v>
      </c>
      <c r="G94" s="34" t="s">
        <v>102</v>
      </c>
      <c r="H94" s="56">
        <v>2500</v>
      </c>
      <c r="I94" s="268">
        <v>2500</v>
      </c>
      <c r="J94" s="89">
        <f>I94/I226</f>
        <v>2.1924266567510519E-3</v>
      </c>
    </row>
    <row r="95" spans="1:10" x14ac:dyDescent="0.25">
      <c r="A95" s="25"/>
      <c r="B95" s="30" t="s">
        <v>301</v>
      </c>
      <c r="C95" s="16"/>
      <c r="D95" s="16"/>
      <c r="E95" s="224" t="s">
        <v>227</v>
      </c>
      <c r="F95" s="224">
        <v>4511104</v>
      </c>
      <c r="G95" s="34" t="s">
        <v>103</v>
      </c>
      <c r="H95" s="56">
        <v>1500</v>
      </c>
      <c r="I95" s="268">
        <v>1500</v>
      </c>
      <c r="J95" s="89">
        <f>I95/I226</f>
        <v>1.315455994050631E-3</v>
      </c>
    </row>
    <row r="96" spans="1:10" x14ac:dyDescent="0.25">
      <c r="A96" s="25"/>
      <c r="B96" s="30" t="s">
        <v>302</v>
      </c>
      <c r="C96" s="16"/>
      <c r="D96" s="16"/>
      <c r="E96" s="224" t="s">
        <v>228</v>
      </c>
      <c r="F96" s="224">
        <v>4511106</v>
      </c>
      <c r="G96" s="34" t="s">
        <v>105</v>
      </c>
      <c r="H96" s="56">
        <v>2000</v>
      </c>
      <c r="I96" s="268">
        <v>2000</v>
      </c>
      <c r="J96" s="89">
        <f>I96/I226</f>
        <v>1.7539413254008414E-3</v>
      </c>
    </row>
    <row r="97" spans="1:10" ht="15.75" thickBot="1" x14ac:dyDescent="0.3">
      <c r="A97" s="26"/>
      <c r="B97" s="46" t="s">
        <v>303</v>
      </c>
      <c r="C97" s="18"/>
      <c r="D97" s="18"/>
      <c r="E97" s="225" t="s">
        <v>229</v>
      </c>
      <c r="F97" s="225">
        <v>4511109</v>
      </c>
      <c r="G97" s="35" t="s">
        <v>107</v>
      </c>
      <c r="H97" s="70">
        <v>1000</v>
      </c>
      <c r="I97" s="269">
        <v>1000</v>
      </c>
      <c r="J97" s="89">
        <f>I97/I226</f>
        <v>8.7697066270042072E-4</v>
      </c>
    </row>
    <row r="98" spans="1:10" ht="21.75" customHeight="1" thickBot="1" x14ac:dyDescent="0.3">
      <c r="A98" s="22"/>
      <c r="B98" s="23" t="s">
        <v>246</v>
      </c>
      <c r="C98" s="23">
        <v>45</v>
      </c>
      <c r="D98" s="23">
        <v>451</v>
      </c>
      <c r="E98" s="226"/>
      <c r="F98" s="226"/>
      <c r="G98" s="71" t="s">
        <v>116</v>
      </c>
      <c r="H98" s="15">
        <f>SUM(H99+H100+H101+H102+H103+H104+H105+H106+H107)</f>
        <v>45000</v>
      </c>
      <c r="I98" s="15">
        <f>SUM(I99+I100+I101+I102+I103+I104+I105+I106+I107)</f>
        <v>45000</v>
      </c>
      <c r="J98" s="90">
        <f>I98/I226</f>
        <v>3.9463679821518931E-2</v>
      </c>
    </row>
    <row r="99" spans="1:10" ht="17.25" customHeight="1" x14ac:dyDescent="0.25">
      <c r="A99" s="24"/>
      <c r="B99" s="31" t="s">
        <v>304</v>
      </c>
      <c r="C99" s="17"/>
      <c r="D99" s="17"/>
      <c r="E99" s="223" t="s">
        <v>230</v>
      </c>
      <c r="F99" s="223">
        <v>4511101</v>
      </c>
      <c r="G99" s="40" t="s">
        <v>99</v>
      </c>
      <c r="H99" s="9">
        <v>8000</v>
      </c>
      <c r="I99" s="387">
        <v>8000</v>
      </c>
      <c r="J99" s="89">
        <f>I99/I226</f>
        <v>7.0157653016033657E-3</v>
      </c>
    </row>
    <row r="100" spans="1:10" x14ac:dyDescent="0.25">
      <c r="A100" s="25"/>
      <c r="B100" s="30" t="s">
        <v>305</v>
      </c>
      <c r="C100" s="16"/>
      <c r="D100" s="16"/>
      <c r="E100" s="224" t="s">
        <v>231</v>
      </c>
      <c r="F100" s="224">
        <v>4511102</v>
      </c>
      <c r="G100" s="34" t="s">
        <v>101</v>
      </c>
      <c r="H100" s="10">
        <v>1500</v>
      </c>
      <c r="I100" s="388">
        <v>1500</v>
      </c>
      <c r="J100" s="89">
        <f>I100/I226</f>
        <v>1.315455994050631E-3</v>
      </c>
    </row>
    <row r="101" spans="1:10" x14ac:dyDescent="0.25">
      <c r="A101" s="25"/>
      <c r="B101" s="30" t="s">
        <v>306</v>
      </c>
      <c r="C101" s="16"/>
      <c r="D101" s="16"/>
      <c r="E101" s="224" t="s">
        <v>232</v>
      </c>
      <c r="F101" s="224">
        <v>4511103</v>
      </c>
      <c r="G101" s="34" t="s">
        <v>102</v>
      </c>
      <c r="H101" s="10">
        <v>4000</v>
      </c>
      <c r="I101" s="388">
        <v>4000</v>
      </c>
      <c r="J101" s="89">
        <f>I101/I226</f>
        <v>3.5078826508016829E-3</v>
      </c>
    </row>
    <row r="102" spans="1:10" x14ac:dyDescent="0.25">
      <c r="A102" s="25"/>
      <c r="B102" s="30" t="s">
        <v>307</v>
      </c>
      <c r="C102" s="16"/>
      <c r="D102" s="16"/>
      <c r="E102" s="224" t="s">
        <v>233</v>
      </c>
      <c r="F102" s="224">
        <v>4511104</v>
      </c>
      <c r="G102" s="34" t="s">
        <v>103</v>
      </c>
      <c r="H102" s="10">
        <v>2000</v>
      </c>
      <c r="I102" s="388">
        <v>2000</v>
      </c>
      <c r="J102" s="89">
        <f>I102/I226</f>
        <v>1.7539413254008414E-3</v>
      </c>
    </row>
    <row r="103" spans="1:10" x14ac:dyDescent="0.25">
      <c r="A103" s="25"/>
      <c r="B103" s="30" t="s">
        <v>308</v>
      </c>
      <c r="C103" s="16"/>
      <c r="D103" s="16"/>
      <c r="E103" s="224" t="s">
        <v>234</v>
      </c>
      <c r="F103" s="224">
        <v>4511105</v>
      </c>
      <c r="G103" s="124" t="s">
        <v>104</v>
      </c>
      <c r="H103" s="10">
        <v>8000</v>
      </c>
      <c r="I103" s="388">
        <v>8000</v>
      </c>
      <c r="J103" s="89">
        <f>I103/I226</f>
        <v>7.0157653016033657E-3</v>
      </c>
    </row>
    <row r="104" spans="1:10" x14ac:dyDescent="0.25">
      <c r="A104" s="25"/>
      <c r="B104" s="30" t="s">
        <v>294</v>
      </c>
      <c r="C104" s="16"/>
      <c r="D104" s="16"/>
      <c r="E104" s="224" t="s">
        <v>235</v>
      </c>
      <c r="F104" s="224">
        <v>4511106</v>
      </c>
      <c r="G104" s="34" t="s">
        <v>105</v>
      </c>
      <c r="H104" s="10">
        <v>10000</v>
      </c>
      <c r="I104" s="388">
        <v>10000</v>
      </c>
      <c r="J104" s="89">
        <f>I104/I226</f>
        <v>8.7697066270042076E-3</v>
      </c>
    </row>
    <row r="105" spans="1:10" x14ac:dyDescent="0.25">
      <c r="A105" s="25"/>
      <c r="B105" s="30" t="s">
        <v>309</v>
      </c>
      <c r="C105" s="16"/>
      <c r="D105" s="16"/>
      <c r="E105" s="224" t="s">
        <v>236</v>
      </c>
      <c r="F105" s="224">
        <v>4511107</v>
      </c>
      <c r="G105" s="34" t="s">
        <v>106</v>
      </c>
      <c r="H105" s="10">
        <v>5000</v>
      </c>
      <c r="I105" s="388">
        <v>5000</v>
      </c>
      <c r="J105" s="89">
        <f>I105/I226</f>
        <v>4.3848533135021038E-3</v>
      </c>
    </row>
    <row r="106" spans="1:10" x14ac:dyDescent="0.25">
      <c r="A106" s="25"/>
      <c r="B106" s="30" t="s">
        <v>310</v>
      </c>
      <c r="C106" s="16"/>
      <c r="D106" s="16"/>
      <c r="E106" s="224" t="s">
        <v>237</v>
      </c>
      <c r="F106" s="224">
        <v>4511109</v>
      </c>
      <c r="G106" s="34" t="s">
        <v>107</v>
      </c>
      <c r="H106" s="10">
        <v>5000</v>
      </c>
      <c r="I106" s="388">
        <v>5000</v>
      </c>
      <c r="J106" s="89">
        <f>I106/I226</f>
        <v>4.3848533135021038E-3</v>
      </c>
    </row>
    <row r="107" spans="1:10" ht="15.75" thickBot="1" x14ac:dyDescent="0.3">
      <c r="A107" s="26"/>
      <c r="B107" s="46" t="s">
        <v>311</v>
      </c>
      <c r="C107" s="18"/>
      <c r="D107" s="18"/>
      <c r="E107" s="225" t="s">
        <v>238</v>
      </c>
      <c r="F107" s="225">
        <v>4511113</v>
      </c>
      <c r="G107" s="35" t="s">
        <v>109</v>
      </c>
      <c r="H107" s="11">
        <v>1500</v>
      </c>
      <c r="I107" s="389">
        <v>1500</v>
      </c>
      <c r="J107" s="89">
        <f>I107/I226</f>
        <v>1.315455994050631E-3</v>
      </c>
    </row>
    <row r="108" spans="1:10" ht="15.75" thickBot="1" x14ac:dyDescent="0.3">
      <c r="A108" s="22"/>
      <c r="B108" s="23" t="s">
        <v>312</v>
      </c>
      <c r="C108" s="117">
        <v>45</v>
      </c>
      <c r="D108" s="117">
        <v>451</v>
      </c>
      <c r="E108" s="227"/>
      <c r="F108" s="248"/>
      <c r="G108" s="14" t="s">
        <v>142</v>
      </c>
      <c r="H108" s="190">
        <f>SUM(H109)</f>
        <v>0</v>
      </c>
      <c r="I108" s="190">
        <f>SUM(I109)</f>
        <v>0</v>
      </c>
      <c r="J108" s="90">
        <f>I108/I226</f>
        <v>0</v>
      </c>
    </row>
    <row r="109" spans="1:10" ht="15.75" thickBot="1" x14ac:dyDescent="0.3">
      <c r="A109" s="81"/>
      <c r="B109" s="202" t="s">
        <v>313</v>
      </c>
      <c r="C109" s="82"/>
      <c r="D109" s="82"/>
      <c r="E109" s="222" t="s">
        <v>167</v>
      </c>
      <c r="F109" s="249">
        <v>4511109</v>
      </c>
      <c r="G109" s="134" t="s">
        <v>166</v>
      </c>
      <c r="H109" s="135">
        <v>0</v>
      </c>
      <c r="I109" s="270">
        <v>0</v>
      </c>
      <c r="J109" s="168">
        <f>I109/I226</f>
        <v>0</v>
      </c>
    </row>
    <row r="110" spans="1:10" ht="27" thickBot="1" x14ac:dyDescent="0.3">
      <c r="A110" s="22"/>
      <c r="B110" s="23" t="s">
        <v>314</v>
      </c>
      <c r="C110" s="117">
        <v>45</v>
      </c>
      <c r="D110" s="117">
        <v>451</v>
      </c>
      <c r="E110" s="228" t="s">
        <v>168</v>
      </c>
      <c r="F110" s="228">
        <v>4511109</v>
      </c>
      <c r="G110" s="41" t="s">
        <v>143</v>
      </c>
      <c r="H110" s="190">
        <f>SUM(H111)</f>
        <v>0</v>
      </c>
      <c r="I110" s="190">
        <f>SUM(I111)</f>
        <v>0</v>
      </c>
      <c r="J110" s="90">
        <f>I110/I226</f>
        <v>0</v>
      </c>
    </row>
    <row r="111" spans="1:10" ht="27" thickBot="1" x14ac:dyDescent="0.3">
      <c r="A111" s="22"/>
      <c r="B111" s="201" t="s">
        <v>315</v>
      </c>
      <c r="C111" s="23"/>
      <c r="D111" s="23"/>
      <c r="E111" s="228" t="s">
        <v>168</v>
      </c>
      <c r="F111" s="228">
        <v>4511109</v>
      </c>
      <c r="G111" s="133" t="s">
        <v>143</v>
      </c>
      <c r="H111" s="69">
        <v>0</v>
      </c>
      <c r="I111" s="271">
        <v>0</v>
      </c>
      <c r="J111" s="92">
        <f>I111/I226</f>
        <v>0</v>
      </c>
    </row>
    <row r="112" spans="1:10" ht="15.75" thickBot="1" x14ac:dyDescent="0.3">
      <c r="A112" s="22"/>
      <c r="B112" s="23" t="s">
        <v>316</v>
      </c>
      <c r="C112" s="23">
        <v>45</v>
      </c>
      <c r="D112" s="23">
        <v>451</v>
      </c>
      <c r="E112" s="227"/>
      <c r="F112" s="248"/>
      <c r="G112" s="14" t="s">
        <v>130</v>
      </c>
      <c r="H112" s="190">
        <f>SUM(H113)</f>
        <v>0</v>
      </c>
      <c r="I112" s="190">
        <f>SUM(I113)</f>
        <v>0</v>
      </c>
      <c r="J112" s="90">
        <f>I112/I226</f>
        <v>0</v>
      </c>
    </row>
    <row r="113" spans="1:10" ht="27.75" customHeight="1" thickBot="1" x14ac:dyDescent="0.3">
      <c r="A113" s="81"/>
      <c r="B113" s="500" t="s">
        <v>317</v>
      </c>
      <c r="C113" s="82"/>
      <c r="D113" s="82"/>
      <c r="E113" s="222" t="s">
        <v>129</v>
      </c>
      <c r="F113" s="249">
        <v>4511109</v>
      </c>
      <c r="G113" s="134" t="s">
        <v>130</v>
      </c>
      <c r="H113" s="135">
        <v>0</v>
      </c>
      <c r="I113" s="270">
        <v>0</v>
      </c>
      <c r="J113" s="168">
        <f>I113/I226</f>
        <v>0</v>
      </c>
    </row>
    <row r="114" spans="1:10" ht="15.75" thickBot="1" x14ac:dyDescent="0.3">
      <c r="A114" s="22"/>
      <c r="B114" s="23" t="s">
        <v>318</v>
      </c>
      <c r="C114" s="23">
        <v>45</v>
      </c>
      <c r="D114" s="23">
        <v>451</v>
      </c>
      <c r="E114" s="227"/>
      <c r="F114" s="248"/>
      <c r="G114" s="14" t="s">
        <v>118</v>
      </c>
      <c r="H114" s="190">
        <f>SUM(H115+H116)</f>
        <v>2000</v>
      </c>
      <c r="I114" s="190">
        <f>SUM(I115+I116)</f>
        <v>6000</v>
      </c>
      <c r="J114" s="90">
        <f>I114/I226</f>
        <v>5.2618239762025239E-3</v>
      </c>
    </row>
    <row r="115" spans="1:10" x14ac:dyDescent="0.25">
      <c r="A115" s="49"/>
      <c r="B115" s="43" t="s">
        <v>319</v>
      </c>
      <c r="C115" s="42"/>
      <c r="D115" s="42"/>
      <c r="E115" s="229" t="s">
        <v>239</v>
      </c>
      <c r="F115" s="229">
        <v>4511109</v>
      </c>
      <c r="G115" s="136" t="s">
        <v>118</v>
      </c>
      <c r="H115" s="203">
        <v>1000</v>
      </c>
      <c r="I115" s="286">
        <v>4000</v>
      </c>
      <c r="J115" s="96">
        <f>I115/I226</f>
        <v>3.5078826508016829E-3</v>
      </c>
    </row>
    <row r="116" spans="1:10" ht="29.25" customHeight="1" thickBot="1" x14ac:dyDescent="0.3">
      <c r="A116" s="214"/>
      <c r="B116" s="215" t="s">
        <v>361</v>
      </c>
      <c r="C116" s="216"/>
      <c r="D116" s="216"/>
      <c r="E116" s="230" t="s">
        <v>240</v>
      </c>
      <c r="F116" s="250">
        <v>4511109</v>
      </c>
      <c r="G116" s="217" t="s">
        <v>119</v>
      </c>
      <c r="H116" s="218">
        <v>1000</v>
      </c>
      <c r="I116" s="390">
        <v>2000</v>
      </c>
      <c r="J116" s="219">
        <f>I116/I226</f>
        <v>1.7539413254008414E-3</v>
      </c>
    </row>
    <row r="117" spans="1:10" ht="24" customHeight="1" thickBot="1" x14ac:dyDescent="0.3">
      <c r="A117" s="311"/>
      <c r="B117" s="355" t="s">
        <v>373</v>
      </c>
      <c r="C117" s="355">
        <v>45</v>
      </c>
      <c r="D117" s="355">
        <v>451</v>
      </c>
      <c r="E117" s="356"/>
      <c r="F117" s="357"/>
      <c r="G117" s="358" t="s">
        <v>374</v>
      </c>
      <c r="H117" s="359">
        <f>SUM(H118)</f>
        <v>0</v>
      </c>
      <c r="I117" s="359">
        <f>SUM(I118)</f>
        <v>19000</v>
      </c>
      <c r="J117" s="360">
        <f>I117/I226</f>
        <v>1.6662442591307992E-2</v>
      </c>
    </row>
    <row r="118" spans="1:10" ht="24.75" customHeight="1" thickBot="1" x14ac:dyDescent="0.3">
      <c r="A118" s="311"/>
      <c r="B118" s="361" t="s">
        <v>375</v>
      </c>
      <c r="C118" s="355"/>
      <c r="D118" s="355"/>
      <c r="E118" s="356" t="s">
        <v>449</v>
      </c>
      <c r="F118" s="357">
        <v>4511109</v>
      </c>
      <c r="G118" s="362" t="s">
        <v>374</v>
      </c>
      <c r="H118" s="363">
        <v>0</v>
      </c>
      <c r="I118" s="364">
        <v>19000</v>
      </c>
      <c r="J118" s="365">
        <f>I118/I226</f>
        <v>1.6662442591307992E-2</v>
      </c>
    </row>
    <row r="119" spans="1:10" ht="19.5" customHeight="1" thickBot="1" x14ac:dyDescent="0.3">
      <c r="A119" s="22"/>
      <c r="B119" s="23" t="s">
        <v>33</v>
      </c>
      <c r="C119" s="23"/>
      <c r="D119" s="23"/>
      <c r="E119" s="231"/>
      <c r="F119" s="251"/>
      <c r="G119" s="117" t="s">
        <v>34</v>
      </c>
      <c r="H119" s="110">
        <v>0</v>
      </c>
      <c r="I119" s="263">
        <v>0</v>
      </c>
      <c r="J119" s="90">
        <f>I119/I226</f>
        <v>0</v>
      </c>
    </row>
    <row r="120" spans="1:10" ht="15.75" thickBot="1" x14ac:dyDescent="0.3">
      <c r="A120" s="22"/>
      <c r="B120" s="23" t="s">
        <v>35</v>
      </c>
      <c r="C120" s="23">
        <v>42</v>
      </c>
      <c r="D120" s="23">
        <v>425</v>
      </c>
      <c r="E120" s="231"/>
      <c r="F120" s="251"/>
      <c r="G120" s="117" t="s">
        <v>36</v>
      </c>
      <c r="H120" s="111">
        <f>H121+H122</f>
        <v>1000</v>
      </c>
      <c r="I120" s="111">
        <f>I121+I122</f>
        <v>1000</v>
      </c>
      <c r="J120" s="90">
        <f>I120/I226</f>
        <v>8.7697066270042072E-4</v>
      </c>
    </row>
    <row r="121" spans="1:10" ht="22.5" customHeight="1" x14ac:dyDescent="0.25">
      <c r="A121" s="24"/>
      <c r="B121" s="31" t="s">
        <v>320</v>
      </c>
      <c r="C121" s="17"/>
      <c r="D121" s="17"/>
      <c r="E121" s="232"/>
      <c r="F121" s="252"/>
      <c r="G121" s="31" t="s">
        <v>138</v>
      </c>
      <c r="H121" s="113">
        <v>0</v>
      </c>
      <c r="I121" s="272">
        <v>0</v>
      </c>
      <c r="J121" s="89">
        <f>I121/I226</f>
        <v>0</v>
      </c>
    </row>
    <row r="122" spans="1:10" ht="27.75" customHeight="1" thickBot="1" x14ac:dyDescent="0.3">
      <c r="A122" s="26"/>
      <c r="B122" s="31" t="s">
        <v>321</v>
      </c>
      <c r="C122" s="18"/>
      <c r="D122" s="18"/>
      <c r="E122" s="233">
        <v>425310</v>
      </c>
      <c r="F122" s="233">
        <v>425310</v>
      </c>
      <c r="G122" s="8" t="s">
        <v>141</v>
      </c>
      <c r="H122" s="181">
        <v>1000</v>
      </c>
      <c r="I122" s="273">
        <v>1000</v>
      </c>
      <c r="J122" s="85">
        <f>I122/I226</f>
        <v>8.7697066270042072E-4</v>
      </c>
    </row>
    <row r="123" spans="1:10" ht="27.75" customHeight="1" thickBot="1" x14ac:dyDescent="0.3">
      <c r="A123" s="59" t="s">
        <v>10</v>
      </c>
      <c r="B123" s="60"/>
      <c r="C123" s="60"/>
      <c r="D123" s="60"/>
      <c r="E123" s="234"/>
      <c r="F123" s="253"/>
      <c r="G123" s="116" t="s">
        <v>37</v>
      </c>
      <c r="H123" s="109">
        <f>SUM(H125+H128+H130+H132+H137+H139+H149+H152+H155)</f>
        <v>107800</v>
      </c>
      <c r="I123" s="109">
        <f>SUM(I132+I137+I139+I149+I152+I155)</f>
        <v>154000</v>
      </c>
      <c r="J123" s="90">
        <f>I123/I226</f>
        <v>0.13505348205586479</v>
      </c>
    </row>
    <row r="124" spans="1:10" ht="27.75" customHeight="1" thickBot="1" x14ac:dyDescent="0.3">
      <c r="A124" s="317"/>
      <c r="B124" s="205" t="s">
        <v>38</v>
      </c>
      <c r="C124" s="205"/>
      <c r="D124" s="205"/>
      <c r="E124" s="372"/>
      <c r="F124" s="373"/>
      <c r="G124" s="206" t="s">
        <v>382</v>
      </c>
      <c r="H124" s="441">
        <v>0</v>
      </c>
      <c r="I124" s="442">
        <v>0</v>
      </c>
      <c r="J124" s="418">
        <f>I124/I226</f>
        <v>0</v>
      </c>
    </row>
    <row r="125" spans="1:10" ht="30" customHeight="1" thickBot="1" x14ac:dyDescent="0.3">
      <c r="A125" s="22"/>
      <c r="B125" s="205" t="s">
        <v>39</v>
      </c>
      <c r="C125" s="206">
        <v>42</v>
      </c>
      <c r="D125" s="206">
        <v>425</v>
      </c>
      <c r="E125" s="372"/>
      <c r="F125" s="373"/>
      <c r="G125" s="206" t="s">
        <v>383</v>
      </c>
      <c r="H125" s="371">
        <f>SUM(H126:H127)</f>
        <v>6800</v>
      </c>
      <c r="I125" s="443">
        <v>0</v>
      </c>
      <c r="J125" s="419">
        <v>0</v>
      </c>
    </row>
    <row r="126" spans="1:10" ht="26.25" customHeight="1" thickBot="1" x14ac:dyDescent="0.3">
      <c r="A126" s="52"/>
      <c r="B126" s="444" t="s">
        <v>322</v>
      </c>
      <c r="C126" s="444"/>
      <c r="D126" s="444"/>
      <c r="E126" s="445">
        <v>4253105</v>
      </c>
      <c r="F126" s="446">
        <v>4253105</v>
      </c>
      <c r="G126" s="447" t="s">
        <v>384</v>
      </c>
      <c r="H126" s="448">
        <v>4000</v>
      </c>
      <c r="I126" s="449">
        <v>0</v>
      </c>
      <c r="J126" s="419">
        <v>0</v>
      </c>
    </row>
    <row r="127" spans="1:10" ht="18.75" customHeight="1" thickBot="1" x14ac:dyDescent="0.3">
      <c r="A127" s="318"/>
      <c r="B127" s="450" t="s">
        <v>385</v>
      </c>
      <c r="C127" s="450"/>
      <c r="D127" s="450"/>
      <c r="E127" s="451">
        <v>4253103</v>
      </c>
      <c r="F127" s="452">
        <v>4253103</v>
      </c>
      <c r="G127" s="453" t="s">
        <v>386</v>
      </c>
      <c r="H127" s="454">
        <v>2800</v>
      </c>
      <c r="I127" s="427">
        <v>0</v>
      </c>
      <c r="J127" s="419">
        <v>0</v>
      </c>
    </row>
    <row r="128" spans="1:10" ht="15.75" customHeight="1" thickBot="1" x14ac:dyDescent="0.3">
      <c r="A128" s="61"/>
      <c r="B128" s="205" t="s">
        <v>40</v>
      </c>
      <c r="C128" s="205">
        <v>42</v>
      </c>
      <c r="D128" s="205">
        <v>425</v>
      </c>
      <c r="E128" s="372"/>
      <c r="F128" s="373"/>
      <c r="G128" s="206" t="s">
        <v>387</v>
      </c>
      <c r="H128" s="371">
        <f>SUM(H129)</f>
        <v>1000</v>
      </c>
      <c r="I128" s="443">
        <v>0</v>
      </c>
      <c r="J128" s="419">
        <v>0</v>
      </c>
    </row>
    <row r="129" spans="1:10" ht="15.75" customHeight="1" thickBot="1" x14ac:dyDescent="0.3">
      <c r="A129" s="64"/>
      <c r="B129" s="366" t="s">
        <v>323</v>
      </c>
      <c r="C129" s="205"/>
      <c r="D129" s="205"/>
      <c r="E129" s="455">
        <v>4253104</v>
      </c>
      <c r="F129" s="456">
        <v>4253104</v>
      </c>
      <c r="G129" s="367" t="s">
        <v>388</v>
      </c>
      <c r="H129" s="457">
        <v>1000</v>
      </c>
      <c r="I129" s="458">
        <v>0</v>
      </c>
      <c r="J129" s="419">
        <v>0</v>
      </c>
    </row>
    <row r="130" spans="1:10" ht="17.25" customHeight="1" thickBot="1" x14ac:dyDescent="0.3">
      <c r="A130" s="319"/>
      <c r="B130" s="355" t="s">
        <v>41</v>
      </c>
      <c r="C130" s="355">
        <v>45</v>
      </c>
      <c r="D130" s="355">
        <v>451</v>
      </c>
      <c r="E130" s="459"/>
      <c r="F130" s="460"/>
      <c r="G130" s="461" t="s">
        <v>389</v>
      </c>
      <c r="H130" s="462">
        <f>SUM(H131)</f>
        <v>5000</v>
      </c>
      <c r="I130" s="463">
        <v>0</v>
      </c>
      <c r="J130" s="419">
        <v>0</v>
      </c>
    </row>
    <row r="131" spans="1:10" ht="18" customHeight="1" thickBot="1" x14ac:dyDescent="0.3">
      <c r="A131" s="22"/>
      <c r="B131" s="366" t="s">
        <v>324</v>
      </c>
      <c r="C131" s="205"/>
      <c r="D131" s="205"/>
      <c r="E131" s="464" t="s">
        <v>390</v>
      </c>
      <c r="F131" s="465">
        <v>4511109</v>
      </c>
      <c r="G131" s="466" t="s">
        <v>391</v>
      </c>
      <c r="H131" s="69">
        <v>5000</v>
      </c>
      <c r="I131" s="458">
        <v>0</v>
      </c>
      <c r="J131" s="419">
        <v>0</v>
      </c>
    </row>
    <row r="132" spans="1:10" ht="24" customHeight="1" thickBot="1" x14ac:dyDescent="0.3">
      <c r="A132" s="22"/>
      <c r="B132" s="205" t="s">
        <v>42</v>
      </c>
      <c r="C132" s="205">
        <v>42</v>
      </c>
      <c r="D132" s="205">
        <v>429</v>
      </c>
      <c r="E132" s="372"/>
      <c r="F132" s="373"/>
      <c r="G132" s="206" t="s">
        <v>43</v>
      </c>
      <c r="H132" s="374">
        <f>SUM(H133:H136)</f>
        <v>7000</v>
      </c>
      <c r="I132" s="374">
        <f>SUM(I133:I136)</f>
        <v>7000</v>
      </c>
      <c r="J132" s="375">
        <f>I132/I226</f>
        <v>6.1387946389029448E-3</v>
      </c>
    </row>
    <row r="133" spans="1:10" ht="27" customHeight="1" x14ac:dyDescent="0.25">
      <c r="A133" s="24"/>
      <c r="B133" s="31" t="s">
        <v>325</v>
      </c>
      <c r="C133" s="17"/>
      <c r="D133" s="17"/>
      <c r="E133" s="235">
        <v>429503</v>
      </c>
      <c r="F133" s="246">
        <v>429503</v>
      </c>
      <c r="G133" s="125" t="s">
        <v>133</v>
      </c>
      <c r="H133" s="179">
        <v>3000</v>
      </c>
      <c r="I133" s="275">
        <v>3000</v>
      </c>
      <c r="J133" s="89">
        <f>I133/I226</f>
        <v>2.6309119881012619E-3</v>
      </c>
    </row>
    <row r="134" spans="1:10" x14ac:dyDescent="0.25">
      <c r="A134" s="25"/>
      <c r="B134" s="30" t="s">
        <v>326</v>
      </c>
      <c r="C134" s="16"/>
      <c r="D134" s="16"/>
      <c r="E134" s="220">
        <v>429505</v>
      </c>
      <c r="F134" s="221">
        <v>429505</v>
      </c>
      <c r="G134" s="126" t="s">
        <v>134</v>
      </c>
      <c r="H134" s="115">
        <v>1000</v>
      </c>
      <c r="I134" s="276">
        <v>1000</v>
      </c>
      <c r="J134" s="89">
        <f>I134/I226</f>
        <v>8.7697066270042072E-4</v>
      </c>
    </row>
    <row r="135" spans="1:10" x14ac:dyDescent="0.25">
      <c r="A135" s="25"/>
      <c r="B135" s="30" t="s">
        <v>408</v>
      </c>
      <c r="C135" s="16"/>
      <c r="D135" s="16"/>
      <c r="E135" s="220">
        <v>429506</v>
      </c>
      <c r="F135" s="221">
        <v>429506</v>
      </c>
      <c r="G135" s="126" t="s">
        <v>135</v>
      </c>
      <c r="H135" s="115">
        <v>2000</v>
      </c>
      <c r="I135" s="276">
        <v>2000</v>
      </c>
      <c r="J135" s="89">
        <f>I135/I226</f>
        <v>1.7539413254008414E-3</v>
      </c>
    </row>
    <row r="136" spans="1:10" ht="15.75" thickBot="1" x14ac:dyDescent="0.3">
      <c r="A136" s="26"/>
      <c r="B136" s="46" t="s">
        <v>409</v>
      </c>
      <c r="C136" s="18"/>
      <c r="D136" s="18"/>
      <c r="E136" s="225">
        <v>429507</v>
      </c>
      <c r="F136" s="225">
        <v>429507</v>
      </c>
      <c r="G136" s="8" t="s">
        <v>137</v>
      </c>
      <c r="H136" s="66">
        <v>1000</v>
      </c>
      <c r="I136" s="277">
        <v>1000</v>
      </c>
      <c r="J136" s="89">
        <f>I136/I226</f>
        <v>8.7697066270042072E-4</v>
      </c>
    </row>
    <row r="137" spans="1:10" ht="19.5" customHeight="1" thickBot="1" x14ac:dyDescent="0.3">
      <c r="A137" s="61"/>
      <c r="B137" s="23" t="s">
        <v>44</v>
      </c>
      <c r="C137" s="23">
        <v>42</v>
      </c>
      <c r="D137" s="23">
        <v>429</v>
      </c>
      <c r="E137" s="231"/>
      <c r="F137" s="251"/>
      <c r="G137" s="117" t="s">
        <v>45</v>
      </c>
      <c r="H137" s="111">
        <f>SUM(H138)</f>
        <v>2000</v>
      </c>
      <c r="I137" s="111">
        <f>SUM(I138)</f>
        <v>2000</v>
      </c>
      <c r="J137" s="90">
        <f>I137/I226</f>
        <v>1.7539413254008414E-3</v>
      </c>
    </row>
    <row r="138" spans="1:10" ht="15.75" thickBot="1" x14ac:dyDescent="0.3">
      <c r="A138" s="48"/>
      <c r="B138" s="43" t="s">
        <v>327</v>
      </c>
      <c r="C138" s="42"/>
      <c r="D138" s="42"/>
      <c r="E138" s="236">
        <v>429504</v>
      </c>
      <c r="F138" s="240">
        <v>429504</v>
      </c>
      <c r="G138" s="127" t="s">
        <v>136</v>
      </c>
      <c r="H138" s="182">
        <v>2000</v>
      </c>
      <c r="I138" s="278">
        <v>2000</v>
      </c>
      <c r="J138" s="96">
        <f>I138/I226</f>
        <v>1.7539413254008414E-3</v>
      </c>
    </row>
    <row r="139" spans="1:10" ht="18" customHeight="1" thickBot="1" x14ac:dyDescent="0.3">
      <c r="A139" s="61"/>
      <c r="B139" s="23" t="s">
        <v>410</v>
      </c>
      <c r="C139" s="23">
        <v>45</v>
      </c>
      <c r="D139" s="23">
        <v>451</v>
      </c>
      <c r="E139" s="231"/>
      <c r="F139" s="251"/>
      <c r="G139" s="117" t="s">
        <v>46</v>
      </c>
      <c r="H139" s="111">
        <f>SUM(H140:H148)</f>
        <v>13000</v>
      </c>
      <c r="I139" s="111">
        <f>SUM(I140:I148)</f>
        <v>30500</v>
      </c>
      <c r="J139" s="90">
        <f>I139/I226</f>
        <v>2.6747605212362829E-2</v>
      </c>
    </row>
    <row r="140" spans="1:10" x14ac:dyDescent="0.25">
      <c r="A140" s="27"/>
      <c r="B140" s="31" t="s">
        <v>411</v>
      </c>
      <c r="C140" s="17"/>
      <c r="D140" s="17"/>
      <c r="E140" s="237" t="s">
        <v>241</v>
      </c>
      <c r="F140" s="237">
        <v>4511109</v>
      </c>
      <c r="G140" s="6" t="s">
        <v>121</v>
      </c>
      <c r="H140" s="9">
        <v>1500</v>
      </c>
      <c r="I140" s="264">
        <v>1500</v>
      </c>
      <c r="J140" s="89">
        <f>I140/I226</f>
        <v>1.315455994050631E-3</v>
      </c>
    </row>
    <row r="141" spans="1:10" ht="26.25" x14ac:dyDescent="0.25">
      <c r="A141" s="29"/>
      <c r="B141" s="30" t="s">
        <v>412</v>
      </c>
      <c r="C141" s="16"/>
      <c r="D141" s="16"/>
      <c r="E141" s="224" t="s">
        <v>169</v>
      </c>
      <c r="F141" s="224">
        <v>4511109</v>
      </c>
      <c r="G141" s="7" t="s">
        <v>122</v>
      </c>
      <c r="H141" s="10">
        <v>0</v>
      </c>
      <c r="I141" s="265">
        <v>0</v>
      </c>
      <c r="J141" s="89">
        <f>I141/I226</f>
        <v>0</v>
      </c>
    </row>
    <row r="142" spans="1:10" x14ac:dyDescent="0.25">
      <c r="A142" s="29"/>
      <c r="B142" s="30" t="s">
        <v>413</v>
      </c>
      <c r="C142" s="16"/>
      <c r="D142" s="16"/>
      <c r="E142" s="238" t="s">
        <v>170</v>
      </c>
      <c r="F142" s="254">
        <v>4511109</v>
      </c>
      <c r="G142" s="7" t="s">
        <v>123</v>
      </c>
      <c r="H142" s="19">
        <v>0</v>
      </c>
      <c r="I142" s="279">
        <v>0</v>
      </c>
      <c r="J142" s="89">
        <f>I142/I226</f>
        <v>0</v>
      </c>
    </row>
    <row r="143" spans="1:10" x14ac:dyDescent="0.25">
      <c r="A143" s="29"/>
      <c r="B143" s="30" t="s">
        <v>414</v>
      </c>
      <c r="C143" s="16"/>
      <c r="D143" s="16"/>
      <c r="E143" s="224">
        <v>4253106</v>
      </c>
      <c r="F143" s="224">
        <v>4253106</v>
      </c>
      <c r="G143" s="39" t="s">
        <v>124</v>
      </c>
      <c r="H143" s="10">
        <v>3500</v>
      </c>
      <c r="I143" s="265">
        <v>4500</v>
      </c>
      <c r="J143" s="89">
        <f>I143/I226</f>
        <v>3.9463679821518929E-3</v>
      </c>
    </row>
    <row r="144" spans="1:10" x14ac:dyDescent="0.25">
      <c r="A144" s="29"/>
      <c r="B144" s="30" t="s">
        <v>415</v>
      </c>
      <c r="C144" s="16"/>
      <c r="D144" s="16"/>
      <c r="E144" s="224">
        <v>4253107</v>
      </c>
      <c r="F144" s="224">
        <v>4253107</v>
      </c>
      <c r="G144" s="39" t="s">
        <v>125</v>
      </c>
      <c r="H144" s="10">
        <v>3000</v>
      </c>
      <c r="I144" s="265">
        <v>6500</v>
      </c>
      <c r="J144" s="89">
        <f>I144/I226</f>
        <v>5.7003093075527348E-3</v>
      </c>
    </row>
    <row r="145" spans="1:10" x14ac:dyDescent="0.25">
      <c r="A145" s="29"/>
      <c r="B145" s="467" t="s">
        <v>416</v>
      </c>
      <c r="C145" s="468"/>
      <c r="D145" s="469"/>
      <c r="E145" s="470">
        <v>4253101</v>
      </c>
      <c r="F145" s="470">
        <v>4253101</v>
      </c>
      <c r="G145" s="471" t="s">
        <v>392</v>
      </c>
      <c r="H145" s="472">
        <v>5000</v>
      </c>
      <c r="I145" s="473">
        <v>0</v>
      </c>
      <c r="J145" s="376">
        <v>0</v>
      </c>
    </row>
    <row r="146" spans="1:10" ht="26.25" x14ac:dyDescent="0.25">
      <c r="A146" s="29"/>
      <c r="B146" s="391" t="s">
        <v>417</v>
      </c>
      <c r="C146" s="392"/>
      <c r="D146" s="392"/>
      <c r="E146" s="393" t="s">
        <v>176</v>
      </c>
      <c r="F146" s="394">
        <v>4511109</v>
      </c>
      <c r="G146" s="8" t="s">
        <v>149</v>
      </c>
      <c r="H146" s="395">
        <v>0</v>
      </c>
      <c r="I146" s="389">
        <v>0</v>
      </c>
      <c r="J146" s="402">
        <f>I146/I223</f>
        <v>0</v>
      </c>
    </row>
    <row r="147" spans="1:10" x14ac:dyDescent="0.25">
      <c r="A147" s="29"/>
      <c r="B147" s="396" t="s">
        <v>418</v>
      </c>
      <c r="C147" s="397"/>
      <c r="D147" s="397"/>
      <c r="E147" s="398" t="s">
        <v>450</v>
      </c>
      <c r="F147" s="399">
        <v>4511109</v>
      </c>
      <c r="G147" s="400" t="s">
        <v>364</v>
      </c>
      <c r="H147" s="401">
        <v>0</v>
      </c>
      <c r="I147" s="401">
        <v>8000</v>
      </c>
      <c r="J147" s="403">
        <f>I147/I223</f>
        <v>0.53333333333333333</v>
      </c>
    </row>
    <row r="148" spans="1:10" ht="18.75" customHeight="1" thickBot="1" x14ac:dyDescent="0.3">
      <c r="A148" s="29"/>
      <c r="B148" s="396" t="s">
        <v>419</v>
      </c>
      <c r="C148" s="397"/>
      <c r="D148" s="397"/>
      <c r="E148" s="398" t="s">
        <v>451</v>
      </c>
      <c r="F148" s="399">
        <v>4511109</v>
      </c>
      <c r="G148" s="400" t="s">
        <v>370</v>
      </c>
      <c r="H148" s="401">
        <v>0</v>
      </c>
      <c r="I148" s="401">
        <v>10000</v>
      </c>
      <c r="J148" s="403">
        <f>I148/I223</f>
        <v>0.66666666666666663</v>
      </c>
    </row>
    <row r="149" spans="1:10" ht="21" customHeight="1" thickBot="1" x14ac:dyDescent="0.3">
      <c r="A149" s="61"/>
      <c r="B149" s="23" t="s">
        <v>420</v>
      </c>
      <c r="C149" s="23">
        <v>42</v>
      </c>
      <c r="D149" s="23">
        <v>425</v>
      </c>
      <c r="E149" s="231"/>
      <c r="F149" s="251"/>
      <c r="G149" s="117" t="s">
        <v>47</v>
      </c>
      <c r="H149" s="111">
        <f>SUM(H150+H151)</f>
        <v>6000</v>
      </c>
      <c r="I149" s="111">
        <f>SUM(I150+I151)</f>
        <v>14000</v>
      </c>
      <c r="J149" s="90">
        <f>I149/I226</f>
        <v>1.227758927780589E-2</v>
      </c>
    </row>
    <row r="150" spans="1:10" ht="17.25" customHeight="1" x14ac:dyDescent="0.25">
      <c r="A150" s="308"/>
      <c r="B150" s="309" t="s">
        <v>421</v>
      </c>
      <c r="C150" s="310"/>
      <c r="D150" s="310"/>
      <c r="E150" s="321">
        <v>425800</v>
      </c>
      <c r="F150" s="322">
        <v>425800</v>
      </c>
      <c r="G150" s="323" t="s">
        <v>365</v>
      </c>
      <c r="H150" s="324">
        <v>6000</v>
      </c>
      <c r="I150" s="325">
        <v>10000</v>
      </c>
      <c r="J150" s="326">
        <f>I150/I226</f>
        <v>8.7697066270042076E-3</v>
      </c>
    </row>
    <row r="151" spans="1:10" ht="15.75" customHeight="1" thickBot="1" x14ac:dyDescent="0.3">
      <c r="A151" s="48"/>
      <c r="B151" s="377" t="s">
        <v>422</v>
      </c>
      <c r="C151" s="378"/>
      <c r="D151" s="378"/>
      <c r="E151" s="379">
        <v>425800</v>
      </c>
      <c r="F151" s="380">
        <v>425800</v>
      </c>
      <c r="G151" s="381" t="s">
        <v>371</v>
      </c>
      <c r="H151" s="382">
        <v>0</v>
      </c>
      <c r="I151" s="383">
        <v>4000</v>
      </c>
      <c r="J151" s="384">
        <f>I151/I226</f>
        <v>3.5078826508016829E-3</v>
      </c>
    </row>
    <row r="152" spans="1:10" ht="15.75" thickBot="1" x14ac:dyDescent="0.3">
      <c r="A152" s="61"/>
      <c r="B152" s="23" t="s">
        <v>423</v>
      </c>
      <c r="C152" s="23">
        <v>42</v>
      </c>
      <c r="D152" s="23">
        <v>425</v>
      </c>
      <c r="E152" s="231"/>
      <c r="F152" s="251"/>
      <c r="G152" s="117" t="s">
        <v>48</v>
      </c>
      <c r="H152" s="111">
        <f>SUM(H153:H154)</f>
        <v>2000</v>
      </c>
      <c r="I152" s="111">
        <f>SUM(I153:I154)</f>
        <v>6000</v>
      </c>
      <c r="J152" s="90">
        <f>I152/I226</f>
        <v>5.2618239762025239E-3</v>
      </c>
    </row>
    <row r="153" spans="1:10" ht="19.5" customHeight="1" x14ac:dyDescent="0.25">
      <c r="A153" s="27"/>
      <c r="B153" s="213" t="s">
        <v>424</v>
      </c>
      <c r="C153" s="17"/>
      <c r="D153" s="17"/>
      <c r="E153" s="232"/>
      <c r="F153" s="252"/>
      <c r="G153" s="6" t="s">
        <v>131</v>
      </c>
      <c r="H153" s="67">
        <v>0</v>
      </c>
      <c r="I153" s="280">
        <v>0</v>
      </c>
      <c r="J153" s="89">
        <f>I153/I226</f>
        <v>0</v>
      </c>
    </row>
    <row r="154" spans="1:10" ht="18.75" customHeight="1" thickBot="1" x14ac:dyDescent="0.3">
      <c r="A154" s="28"/>
      <c r="B154" s="46" t="s">
        <v>425</v>
      </c>
      <c r="C154" s="18"/>
      <c r="D154" s="18"/>
      <c r="E154" s="225">
        <v>425318</v>
      </c>
      <c r="F154" s="225">
        <v>425318</v>
      </c>
      <c r="G154" s="8" t="s">
        <v>132</v>
      </c>
      <c r="H154" s="66">
        <v>2000</v>
      </c>
      <c r="I154" s="277">
        <v>6000</v>
      </c>
      <c r="J154" s="85">
        <f>I154/I226</f>
        <v>5.2618239762025239E-3</v>
      </c>
    </row>
    <row r="155" spans="1:10" ht="24.75" customHeight="1" thickBot="1" x14ac:dyDescent="0.3">
      <c r="A155" s="61"/>
      <c r="B155" s="291" t="s">
        <v>426</v>
      </c>
      <c r="C155" s="23">
        <v>42</v>
      </c>
      <c r="D155" s="23">
        <v>426</v>
      </c>
      <c r="E155" s="231"/>
      <c r="F155" s="251"/>
      <c r="G155" s="117" t="s">
        <v>368</v>
      </c>
      <c r="H155" s="111">
        <f>SUM(H156:H160)</f>
        <v>65000</v>
      </c>
      <c r="I155" s="111">
        <f>SUM(I156:I160)</f>
        <v>94500</v>
      </c>
      <c r="J155" s="90">
        <f>I155/I226</f>
        <v>8.2873727625189755E-2</v>
      </c>
    </row>
    <row r="156" spans="1:10" x14ac:dyDescent="0.25">
      <c r="A156" s="27"/>
      <c r="B156" s="31" t="s">
        <v>427</v>
      </c>
      <c r="C156" s="17"/>
      <c r="D156" s="31">
        <v>426</v>
      </c>
      <c r="E156" s="223">
        <v>426100</v>
      </c>
      <c r="F156" s="223">
        <v>426100</v>
      </c>
      <c r="G156" s="6" t="s">
        <v>160</v>
      </c>
      <c r="H156" s="9">
        <v>0</v>
      </c>
      <c r="I156" s="264">
        <v>0</v>
      </c>
      <c r="J156" s="89">
        <f>I156/I226</f>
        <v>0</v>
      </c>
    </row>
    <row r="157" spans="1:10" x14ac:dyDescent="0.25">
      <c r="A157" s="29"/>
      <c r="B157" s="30" t="s">
        <v>428</v>
      </c>
      <c r="C157" s="16"/>
      <c r="D157" s="30">
        <v>425</v>
      </c>
      <c r="E157" s="224">
        <v>42572</v>
      </c>
      <c r="F157" s="224">
        <v>42572</v>
      </c>
      <c r="G157" s="7" t="s">
        <v>161</v>
      </c>
      <c r="H157" s="10">
        <v>3000</v>
      </c>
      <c r="I157" s="265">
        <v>3000</v>
      </c>
      <c r="J157" s="89">
        <f>I157/I226</f>
        <v>2.6309119881012619E-3</v>
      </c>
    </row>
    <row r="158" spans="1:10" ht="23.25" customHeight="1" x14ac:dyDescent="0.25">
      <c r="A158" s="29"/>
      <c r="B158" s="30" t="s">
        <v>429</v>
      </c>
      <c r="C158" s="16"/>
      <c r="D158" s="30">
        <v>421</v>
      </c>
      <c r="E158" s="224">
        <v>42130</v>
      </c>
      <c r="F158" s="224">
        <v>42130</v>
      </c>
      <c r="G158" s="7" t="s">
        <v>162</v>
      </c>
      <c r="H158" s="10">
        <v>500</v>
      </c>
      <c r="I158" s="265">
        <v>500</v>
      </c>
      <c r="J158" s="89">
        <f>I158/I226</f>
        <v>4.3848533135021036E-4</v>
      </c>
    </row>
    <row r="159" spans="1:10" x14ac:dyDescent="0.25">
      <c r="A159" s="29"/>
      <c r="B159" s="30" t="s">
        <v>430</v>
      </c>
      <c r="C159" s="16"/>
      <c r="D159" s="30">
        <v>429</v>
      </c>
      <c r="E159" s="224">
        <v>4295003</v>
      </c>
      <c r="F159" s="224">
        <v>4295003</v>
      </c>
      <c r="G159" s="7" t="s">
        <v>126</v>
      </c>
      <c r="H159" s="57">
        <v>60000</v>
      </c>
      <c r="I159" s="281">
        <v>90000</v>
      </c>
      <c r="J159" s="89">
        <f>I159/I226</f>
        <v>7.8927359643037862E-2</v>
      </c>
    </row>
    <row r="160" spans="1:10" ht="15.75" thickBot="1" x14ac:dyDescent="0.3">
      <c r="A160" s="28"/>
      <c r="B160" s="46" t="s">
        <v>431</v>
      </c>
      <c r="C160" s="18"/>
      <c r="D160" s="46">
        <v>425</v>
      </c>
      <c r="E160" s="225">
        <v>4253108</v>
      </c>
      <c r="F160" s="225">
        <v>4253108</v>
      </c>
      <c r="G160" s="65" t="s">
        <v>127</v>
      </c>
      <c r="H160" s="11">
        <v>1500</v>
      </c>
      <c r="I160" s="266">
        <v>1000</v>
      </c>
      <c r="J160" s="89">
        <f>I160/I226</f>
        <v>8.7697066270042072E-4</v>
      </c>
    </row>
    <row r="161" spans="1:10" ht="15.75" thickBot="1" x14ac:dyDescent="0.3">
      <c r="A161" s="59" t="s">
        <v>12</v>
      </c>
      <c r="B161" s="60"/>
      <c r="C161" s="60"/>
      <c r="D161" s="60"/>
      <c r="E161" s="234"/>
      <c r="F161" s="253"/>
      <c r="G161" s="116" t="s">
        <v>49</v>
      </c>
      <c r="H161" s="109">
        <f>SUM(H162+H164+H167+H168+H176)</f>
        <v>33500</v>
      </c>
      <c r="I161" s="109">
        <f>SUM(I162+I168+I176+I164+I183)</f>
        <v>226500</v>
      </c>
      <c r="J161" s="90">
        <f>I161/I226</f>
        <v>0.19863385510164527</v>
      </c>
    </row>
    <row r="162" spans="1:10" ht="18" customHeight="1" thickBot="1" x14ac:dyDescent="0.3">
      <c r="A162" s="22"/>
      <c r="B162" s="23" t="s">
        <v>50</v>
      </c>
      <c r="C162" s="23"/>
      <c r="D162" s="23"/>
      <c r="E162" s="231"/>
      <c r="F162" s="251"/>
      <c r="G162" s="117" t="s">
        <v>51</v>
      </c>
      <c r="H162" s="108">
        <f>SUM(H163)</f>
        <v>0</v>
      </c>
      <c r="I162" s="274">
        <v>0</v>
      </c>
      <c r="J162" s="168">
        <f>I162/I226</f>
        <v>0</v>
      </c>
    </row>
    <row r="163" spans="1:10" ht="27" thickBot="1" x14ac:dyDescent="0.3">
      <c r="A163" s="49"/>
      <c r="B163" s="43" t="s">
        <v>328</v>
      </c>
      <c r="C163" s="42"/>
      <c r="D163" s="42"/>
      <c r="E163" s="239"/>
      <c r="F163" s="255"/>
      <c r="G163" s="127" t="s">
        <v>151</v>
      </c>
      <c r="H163" s="102">
        <v>0</v>
      </c>
      <c r="I163" s="282">
        <v>0</v>
      </c>
      <c r="J163" s="320">
        <f>I163/I226</f>
        <v>0</v>
      </c>
    </row>
    <row r="164" spans="1:10" ht="18" customHeight="1" thickBot="1" x14ac:dyDescent="0.3">
      <c r="A164" s="22"/>
      <c r="B164" s="205" t="s">
        <v>52</v>
      </c>
      <c r="C164" s="205">
        <v>41</v>
      </c>
      <c r="D164" s="205">
        <v>412</v>
      </c>
      <c r="E164" s="372"/>
      <c r="F164" s="373"/>
      <c r="G164" s="206" t="s">
        <v>393</v>
      </c>
      <c r="H164" s="371">
        <f>SUM(H165:H166)</f>
        <v>9000</v>
      </c>
      <c r="I164" s="371">
        <f>SUM(I165:I166)</f>
        <v>6000</v>
      </c>
      <c r="J164" s="320">
        <v>0</v>
      </c>
    </row>
    <row r="165" spans="1:10" ht="39.75" thickBot="1" x14ac:dyDescent="0.3">
      <c r="A165" s="311"/>
      <c r="B165" s="475" t="s">
        <v>329</v>
      </c>
      <c r="C165" s="378"/>
      <c r="D165" s="378"/>
      <c r="E165" s="380">
        <v>42440</v>
      </c>
      <c r="F165" s="380">
        <v>42440</v>
      </c>
      <c r="G165" s="381" t="s">
        <v>154</v>
      </c>
      <c r="H165" s="382">
        <v>5000</v>
      </c>
      <c r="I165" s="476">
        <v>6000</v>
      </c>
      <c r="J165" s="320">
        <v>0</v>
      </c>
    </row>
    <row r="166" spans="1:10" ht="15.75" thickBot="1" x14ac:dyDescent="0.3">
      <c r="A166" s="49"/>
      <c r="B166" s="450" t="s">
        <v>330</v>
      </c>
      <c r="C166" s="468"/>
      <c r="D166" s="468"/>
      <c r="E166" s="477" t="s">
        <v>394</v>
      </c>
      <c r="F166" s="477">
        <v>4511109</v>
      </c>
      <c r="G166" s="478" t="s">
        <v>395</v>
      </c>
      <c r="H166" s="11">
        <v>4000</v>
      </c>
      <c r="I166" s="479">
        <v>0</v>
      </c>
      <c r="J166" s="320">
        <v>0</v>
      </c>
    </row>
    <row r="167" spans="1:10" ht="15.75" thickBot="1" x14ac:dyDescent="0.3">
      <c r="A167" s="22"/>
      <c r="B167" s="205" t="s">
        <v>376</v>
      </c>
      <c r="C167" s="205"/>
      <c r="D167" s="205"/>
      <c r="E167" s="372"/>
      <c r="F167" s="373"/>
      <c r="G167" s="206" t="s">
        <v>396</v>
      </c>
      <c r="H167" s="368">
        <v>0</v>
      </c>
      <c r="I167" s="474">
        <v>0</v>
      </c>
      <c r="J167" s="320">
        <v>0</v>
      </c>
    </row>
    <row r="168" spans="1:10" ht="26.25" customHeight="1" thickBot="1" x14ac:dyDescent="0.3">
      <c r="A168" s="22"/>
      <c r="B168" s="23" t="s">
        <v>432</v>
      </c>
      <c r="C168" s="23">
        <v>42</v>
      </c>
      <c r="D168" s="23">
        <v>425</v>
      </c>
      <c r="E168" s="231"/>
      <c r="F168" s="251"/>
      <c r="G168" s="117" t="s">
        <v>53</v>
      </c>
      <c r="H168" s="111">
        <f>SUM(H169)</f>
        <v>6000</v>
      </c>
      <c r="I168" s="111">
        <f>SUM(I169+I172)</f>
        <v>186000</v>
      </c>
      <c r="J168" s="91">
        <f>I168/I226</f>
        <v>0.16311654326227826</v>
      </c>
    </row>
    <row r="169" spans="1:10" ht="27" customHeight="1" x14ac:dyDescent="0.25">
      <c r="A169" s="292"/>
      <c r="B169" s="31" t="s">
        <v>433</v>
      </c>
      <c r="C169" s="17"/>
      <c r="D169" s="17"/>
      <c r="E169" s="223">
        <v>425311</v>
      </c>
      <c r="F169" s="223">
        <v>425311</v>
      </c>
      <c r="G169" s="45" t="s">
        <v>147</v>
      </c>
      <c r="H169" s="179">
        <v>6000</v>
      </c>
      <c r="I169" s="275">
        <v>6000</v>
      </c>
      <c r="J169" s="89">
        <f>I169/I226</f>
        <v>5.2618239762025239E-3</v>
      </c>
    </row>
    <row r="170" spans="1:10" x14ac:dyDescent="0.25">
      <c r="A170" s="306"/>
      <c r="B170" s="480" t="s">
        <v>434</v>
      </c>
      <c r="C170" s="303"/>
      <c r="D170" s="303"/>
      <c r="E170" s="224">
        <v>425312</v>
      </c>
      <c r="F170" s="224">
        <v>425312</v>
      </c>
      <c r="G170" s="44" t="s">
        <v>139</v>
      </c>
      <c r="H170" s="114">
        <v>0</v>
      </c>
      <c r="I170" s="283">
        <v>0</v>
      </c>
      <c r="J170" s="89">
        <f>I170/I226</f>
        <v>0</v>
      </c>
    </row>
    <row r="171" spans="1:10" ht="26.25" x14ac:dyDescent="0.25">
      <c r="A171" s="50"/>
      <c r="B171" s="295" t="s">
        <v>435</v>
      </c>
      <c r="C171" s="18"/>
      <c r="D171" s="18"/>
      <c r="E171" s="225">
        <v>425313</v>
      </c>
      <c r="F171" s="225">
        <v>425313</v>
      </c>
      <c r="G171" s="47" t="s">
        <v>140</v>
      </c>
      <c r="H171" s="68">
        <v>0</v>
      </c>
      <c r="I171" s="284">
        <v>0</v>
      </c>
      <c r="J171" s="89">
        <f>I171/I226</f>
        <v>0</v>
      </c>
    </row>
    <row r="172" spans="1:10" ht="51.75" customHeight="1" x14ac:dyDescent="0.25">
      <c r="A172" s="51"/>
      <c r="B172" s="481" t="s">
        <v>436</v>
      </c>
      <c r="C172" s="468"/>
      <c r="D172" s="468"/>
      <c r="E172" s="482"/>
      <c r="F172" s="482"/>
      <c r="G172" s="483" t="s">
        <v>372</v>
      </c>
      <c r="H172" s="484">
        <v>0</v>
      </c>
      <c r="I172" s="485">
        <f>I173+I174+I175</f>
        <v>180000</v>
      </c>
      <c r="J172" s="486">
        <f>I172/I226</f>
        <v>0.15785471928607572</v>
      </c>
    </row>
    <row r="173" spans="1:10" ht="18" customHeight="1" x14ac:dyDescent="0.25">
      <c r="A173" s="51"/>
      <c r="B173" s="404" t="s">
        <v>437</v>
      </c>
      <c r="C173" s="392"/>
      <c r="D173" s="392"/>
      <c r="E173" s="405" t="s">
        <v>452</v>
      </c>
      <c r="F173" s="405">
        <v>4511104</v>
      </c>
      <c r="G173" s="8" t="s">
        <v>398</v>
      </c>
      <c r="H173" s="406">
        <v>0</v>
      </c>
      <c r="I173" s="386">
        <v>37000</v>
      </c>
      <c r="J173" s="407">
        <f>I173/I226</f>
        <v>3.2447914519915563E-2</v>
      </c>
    </row>
    <row r="174" spans="1:10" ht="26.25" x14ac:dyDescent="0.25">
      <c r="A174" s="51"/>
      <c r="B174" s="404" t="s">
        <v>438</v>
      </c>
      <c r="C174" s="392"/>
      <c r="D174" s="392"/>
      <c r="E174" s="405" t="s">
        <v>453</v>
      </c>
      <c r="F174" s="405">
        <v>451140</v>
      </c>
      <c r="G174" s="8" t="s">
        <v>399</v>
      </c>
      <c r="H174" s="406">
        <v>0</v>
      </c>
      <c r="I174" s="386">
        <v>58000</v>
      </c>
      <c r="J174" s="407">
        <f>I174/I226</f>
        <v>5.0864298436624399E-2</v>
      </c>
    </row>
    <row r="175" spans="1:10" ht="27" thickBot="1" x14ac:dyDescent="0.3">
      <c r="A175" s="497"/>
      <c r="B175" s="404" t="s">
        <v>439</v>
      </c>
      <c r="C175" s="392"/>
      <c r="D175" s="392"/>
      <c r="E175" s="405" t="s">
        <v>454</v>
      </c>
      <c r="F175" s="405">
        <v>451111</v>
      </c>
      <c r="G175" s="8" t="s">
        <v>400</v>
      </c>
      <c r="H175" s="406">
        <v>0</v>
      </c>
      <c r="I175" s="386">
        <v>85000</v>
      </c>
      <c r="J175" s="407">
        <f>I175/I226</f>
        <v>7.4542506329535754E-2</v>
      </c>
    </row>
    <row r="176" spans="1:10" ht="15.75" thickBot="1" x14ac:dyDescent="0.3">
      <c r="A176" s="294"/>
      <c r="B176" s="23" t="s">
        <v>440</v>
      </c>
      <c r="C176" s="23">
        <v>45</v>
      </c>
      <c r="D176" s="23">
        <v>451</v>
      </c>
      <c r="E176" s="231"/>
      <c r="F176" s="251"/>
      <c r="G176" s="206" t="s">
        <v>401</v>
      </c>
      <c r="H176" s="111">
        <f>SUM(H177:H183)</f>
        <v>18500</v>
      </c>
      <c r="I176" s="111">
        <f>SUM(I177:I182)</f>
        <v>29500</v>
      </c>
      <c r="J176" s="90">
        <f>I176/I226</f>
        <v>2.5870634549662409E-2</v>
      </c>
    </row>
    <row r="177" spans="1:10" ht="31.5" customHeight="1" x14ac:dyDescent="0.25">
      <c r="A177" s="293"/>
      <c r="B177" s="30" t="s">
        <v>441</v>
      </c>
      <c r="C177" s="16"/>
      <c r="D177" s="16"/>
      <c r="E177" s="224" t="s">
        <v>171</v>
      </c>
      <c r="F177" s="224">
        <v>4511109</v>
      </c>
      <c r="G177" s="7" t="s">
        <v>98</v>
      </c>
      <c r="H177" s="10">
        <v>8500</v>
      </c>
      <c r="I177" s="265">
        <v>8500</v>
      </c>
      <c r="J177" s="84">
        <f>I177/I226</f>
        <v>7.4542506329535758E-3</v>
      </c>
    </row>
    <row r="178" spans="1:10" ht="31.5" customHeight="1" x14ac:dyDescent="0.25">
      <c r="A178" s="52"/>
      <c r="B178" s="30" t="s">
        <v>442</v>
      </c>
      <c r="C178" s="16"/>
      <c r="D178" s="16"/>
      <c r="E178" s="224" t="s">
        <v>172</v>
      </c>
      <c r="F178" s="224">
        <v>4511109</v>
      </c>
      <c r="G178" s="7" t="s">
        <v>165</v>
      </c>
      <c r="H178" s="19">
        <v>2000</v>
      </c>
      <c r="I178" s="279">
        <v>2000</v>
      </c>
      <c r="J178" s="84">
        <f>I178/I226</f>
        <v>1.7539413254008414E-3</v>
      </c>
    </row>
    <row r="179" spans="1:10" ht="30.75" customHeight="1" x14ac:dyDescent="0.25">
      <c r="A179" s="53"/>
      <c r="B179" s="30" t="s">
        <v>443</v>
      </c>
      <c r="C179" s="16"/>
      <c r="D179" s="16"/>
      <c r="E179" s="224" t="s">
        <v>173</v>
      </c>
      <c r="F179" s="224">
        <v>4511109</v>
      </c>
      <c r="G179" s="7" t="s">
        <v>148</v>
      </c>
      <c r="H179" s="10">
        <v>1000</v>
      </c>
      <c r="I179" s="265">
        <v>17000</v>
      </c>
      <c r="J179" s="84">
        <f>I179/I226</f>
        <v>1.4908501265907152E-2</v>
      </c>
    </row>
    <row r="180" spans="1:10" ht="26.25" x14ac:dyDescent="0.25">
      <c r="A180" s="53"/>
      <c r="B180" s="30" t="s">
        <v>444</v>
      </c>
      <c r="C180" s="16"/>
      <c r="D180" s="16"/>
      <c r="E180" s="224" t="s">
        <v>174</v>
      </c>
      <c r="F180" s="224">
        <v>4511114</v>
      </c>
      <c r="G180" s="7" t="s">
        <v>128</v>
      </c>
      <c r="H180" s="10">
        <v>1000</v>
      </c>
      <c r="I180" s="265">
        <v>1000</v>
      </c>
      <c r="J180" s="84">
        <f>I180/I226</f>
        <v>8.7697066270042072E-4</v>
      </c>
    </row>
    <row r="181" spans="1:10" ht="20.25" customHeight="1" x14ac:dyDescent="0.25">
      <c r="A181" s="53"/>
      <c r="B181" s="30" t="s">
        <v>447</v>
      </c>
      <c r="C181" s="16"/>
      <c r="D181" s="16"/>
      <c r="E181" s="238" t="s">
        <v>175</v>
      </c>
      <c r="F181" s="254">
        <v>4511109</v>
      </c>
      <c r="G181" s="7" t="s">
        <v>164</v>
      </c>
      <c r="H181" s="10">
        <v>1000</v>
      </c>
      <c r="I181" s="265">
        <v>1000</v>
      </c>
      <c r="J181" s="84">
        <f>I181/I226</f>
        <v>8.7697066270042072E-4</v>
      </c>
    </row>
    <row r="182" spans="1:10" ht="27" thickBot="1" x14ac:dyDescent="0.3">
      <c r="A182" s="316"/>
      <c r="B182" s="46" t="s">
        <v>445</v>
      </c>
      <c r="C182" s="18"/>
      <c r="D182" s="18"/>
      <c r="E182" s="241" t="s">
        <v>176</v>
      </c>
      <c r="F182" s="233">
        <v>4511109</v>
      </c>
      <c r="G182" s="8" t="s">
        <v>149</v>
      </c>
      <c r="H182" s="21">
        <v>0</v>
      </c>
      <c r="I182" s="285">
        <v>0</v>
      </c>
      <c r="J182" s="84">
        <f>I182/I226</f>
        <v>0</v>
      </c>
    </row>
    <row r="183" spans="1:10" ht="30.75" customHeight="1" thickBot="1" x14ac:dyDescent="0.3">
      <c r="A183" s="498"/>
      <c r="B183" s="205" t="s">
        <v>446</v>
      </c>
      <c r="C183" s="206">
        <v>42</v>
      </c>
      <c r="D183" s="206">
        <v>425</v>
      </c>
      <c r="E183" s="242"/>
      <c r="F183" s="242"/>
      <c r="G183" s="14" t="s">
        <v>152</v>
      </c>
      <c r="H183" s="190">
        <f>SUM(H184)</f>
        <v>5000</v>
      </c>
      <c r="I183" s="190">
        <f>SUM(I184)</f>
        <v>5000</v>
      </c>
      <c r="J183" s="207">
        <f>I183/I226</f>
        <v>4.3848533135021038E-3</v>
      </c>
    </row>
    <row r="184" spans="1:10" ht="23.25" customHeight="1" thickBot="1" x14ac:dyDescent="0.3">
      <c r="A184" s="204"/>
      <c r="B184" s="208" t="s">
        <v>448</v>
      </c>
      <c r="C184" s="209"/>
      <c r="D184" s="210"/>
      <c r="E184" s="243">
        <v>42513</v>
      </c>
      <c r="F184" s="243">
        <v>42513</v>
      </c>
      <c r="G184" s="136" t="s">
        <v>152</v>
      </c>
      <c r="H184" s="211">
        <v>5000</v>
      </c>
      <c r="I184" s="286">
        <v>5000</v>
      </c>
      <c r="J184" s="212">
        <f>I184/I226</f>
        <v>4.3848533135021038E-3</v>
      </c>
    </row>
    <row r="185" spans="1:10" ht="15.75" thickBot="1" x14ac:dyDescent="0.3">
      <c r="A185" s="62" t="s">
        <v>14</v>
      </c>
      <c r="B185" s="60"/>
      <c r="C185" s="63"/>
      <c r="D185" s="63"/>
      <c r="E185" s="244"/>
      <c r="F185" s="256"/>
      <c r="G185" s="116" t="s">
        <v>54</v>
      </c>
      <c r="H185" s="107">
        <f>SUM(H186+H187)</f>
        <v>0</v>
      </c>
      <c r="I185" s="107">
        <f>SUM(I186+I187)</f>
        <v>0</v>
      </c>
      <c r="J185" s="92">
        <f>I185/I226</f>
        <v>0</v>
      </c>
    </row>
    <row r="186" spans="1:10" ht="15.75" thickBot="1" x14ac:dyDescent="0.3">
      <c r="A186" s="86"/>
      <c r="B186" s="117" t="s">
        <v>55</v>
      </c>
      <c r="C186" s="117"/>
      <c r="D186" s="117"/>
      <c r="E186" s="251"/>
      <c r="F186" s="251"/>
      <c r="G186" s="117" t="s">
        <v>56</v>
      </c>
      <c r="H186" s="108">
        <v>0</v>
      </c>
      <c r="I186" s="274">
        <v>0</v>
      </c>
      <c r="J186" s="92">
        <f>I186/I226</f>
        <v>0</v>
      </c>
    </row>
    <row r="187" spans="1:10" ht="15.75" thickBot="1" x14ac:dyDescent="0.3">
      <c r="A187" s="305"/>
      <c r="B187" s="117" t="s">
        <v>57</v>
      </c>
      <c r="C187" s="117"/>
      <c r="D187" s="117"/>
      <c r="E187" s="251"/>
      <c r="F187" s="251"/>
      <c r="G187" s="117" t="s">
        <v>58</v>
      </c>
      <c r="H187" s="108">
        <v>0</v>
      </c>
      <c r="I187" s="274">
        <v>0</v>
      </c>
      <c r="J187" s="92">
        <f>I187/I226</f>
        <v>0</v>
      </c>
    </row>
    <row r="188" spans="1:10" ht="15.75" thickBot="1" x14ac:dyDescent="0.3">
      <c r="A188" s="59" t="s">
        <v>16</v>
      </c>
      <c r="B188" s="60"/>
      <c r="C188" s="60"/>
      <c r="D188" s="60"/>
      <c r="E188" s="234"/>
      <c r="F188" s="253"/>
      <c r="G188" s="408" t="s">
        <v>402</v>
      </c>
      <c r="H188" s="109">
        <f>SUM(H189+H197+H220)</f>
        <v>410705</v>
      </c>
      <c r="I188" s="109">
        <f>SUM(I189+I197+I220)</f>
        <v>417759</v>
      </c>
      <c r="J188" s="90">
        <f>I188/I226</f>
        <v>0.36636238707906504</v>
      </c>
    </row>
    <row r="189" spans="1:10" ht="28.5" customHeight="1" thickBot="1" x14ac:dyDescent="0.3">
      <c r="B189" s="23" t="s">
        <v>59</v>
      </c>
      <c r="C189" s="23">
        <v>41</v>
      </c>
      <c r="D189" s="23">
        <v>411</v>
      </c>
      <c r="E189" s="231"/>
      <c r="F189" s="251"/>
      <c r="G189" s="117" t="s">
        <v>242</v>
      </c>
      <c r="H189" s="111">
        <f>SUM(H190:H196)</f>
        <v>330200</v>
      </c>
      <c r="I189" s="111">
        <f>SUM(I190:I196)</f>
        <v>330200</v>
      </c>
      <c r="J189" s="90">
        <f>I189/I226</f>
        <v>0.28957571282367889</v>
      </c>
    </row>
    <row r="190" spans="1:10" ht="18.75" customHeight="1" x14ac:dyDescent="0.25">
      <c r="A190" s="499"/>
      <c r="B190" s="213" t="s">
        <v>331</v>
      </c>
      <c r="C190" s="17"/>
      <c r="D190" s="17"/>
      <c r="E190" s="223">
        <v>41110</v>
      </c>
      <c r="F190" s="223">
        <v>41110</v>
      </c>
      <c r="G190" s="6" t="s">
        <v>77</v>
      </c>
      <c r="H190" s="20">
        <v>190700</v>
      </c>
      <c r="I190" s="287">
        <v>190700</v>
      </c>
      <c r="J190" s="89">
        <f>I190/I226</f>
        <v>0.16723830537697024</v>
      </c>
    </row>
    <row r="191" spans="1:10" ht="17.25" customHeight="1" x14ac:dyDescent="0.25">
      <c r="A191" s="24"/>
      <c r="B191" s="30" t="s">
        <v>332</v>
      </c>
      <c r="C191" s="16"/>
      <c r="D191" s="16"/>
      <c r="E191" s="224">
        <v>41160</v>
      </c>
      <c r="F191" s="224">
        <v>41160</v>
      </c>
      <c r="G191" s="7" t="s">
        <v>78</v>
      </c>
      <c r="H191" s="19">
        <v>55400</v>
      </c>
      <c r="I191" s="279">
        <v>55400</v>
      </c>
      <c r="J191" s="89">
        <f>I191/I226</f>
        <v>4.8584174713603309E-2</v>
      </c>
    </row>
    <row r="192" spans="1:10" ht="21" customHeight="1" x14ac:dyDescent="0.25">
      <c r="A192" s="25"/>
      <c r="B192" s="30" t="s">
        <v>333</v>
      </c>
      <c r="C192" s="30"/>
      <c r="D192" s="30"/>
      <c r="E192" s="224">
        <v>41150</v>
      </c>
      <c r="F192" s="224">
        <v>41150</v>
      </c>
      <c r="G192" s="7" t="s">
        <v>79</v>
      </c>
      <c r="H192" s="19">
        <v>30700</v>
      </c>
      <c r="I192" s="279">
        <v>30700</v>
      </c>
      <c r="J192" s="89">
        <f>I192/I226</f>
        <v>2.6922999344902915E-2</v>
      </c>
    </row>
    <row r="193" spans="1:10" ht="21" customHeight="1" x14ac:dyDescent="0.25">
      <c r="A193" s="25"/>
      <c r="B193" s="30" t="s">
        <v>334</v>
      </c>
      <c r="C193" s="30">
        <v>41</v>
      </c>
      <c r="D193" s="30">
        <v>413</v>
      </c>
      <c r="E193" s="224">
        <v>4131</v>
      </c>
      <c r="F193" s="224">
        <v>4131</v>
      </c>
      <c r="G193" s="7" t="s">
        <v>80</v>
      </c>
      <c r="H193" s="19">
        <v>30500</v>
      </c>
      <c r="I193" s="279">
        <v>30500</v>
      </c>
      <c r="J193" s="89">
        <f>I193/I226</f>
        <v>2.6747605212362829E-2</v>
      </c>
    </row>
    <row r="194" spans="1:10" x14ac:dyDescent="0.25">
      <c r="A194" s="25"/>
      <c r="B194" s="30" t="s">
        <v>335</v>
      </c>
      <c r="C194" s="30">
        <v>42</v>
      </c>
      <c r="D194" s="30">
        <v>421</v>
      </c>
      <c r="E194" s="224">
        <v>421200</v>
      </c>
      <c r="F194" s="224">
        <v>421200</v>
      </c>
      <c r="G194" s="7" t="s">
        <v>81</v>
      </c>
      <c r="H194" s="19">
        <v>6700</v>
      </c>
      <c r="I194" s="279">
        <v>6700</v>
      </c>
      <c r="J194" s="89">
        <f>I194/I226</f>
        <v>5.8757034400928184E-3</v>
      </c>
    </row>
    <row r="195" spans="1:10" x14ac:dyDescent="0.25">
      <c r="A195" s="25"/>
      <c r="B195" s="30" t="s">
        <v>336</v>
      </c>
      <c r="C195" s="30">
        <v>41</v>
      </c>
      <c r="D195" s="30">
        <v>412</v>
      </c>
      <c r="E195" s="224">
        <v>41218</v>
      </c>
      <c r="F195" s="224">
        <v>41218</v>
      </c>
      <c r="G195" s="7" t="s">
        <v>82</v>
      </c>
      <c r="H195" s="19">
        <v>12200</v>
      </c>
      <c r="I195" s="279">
        <v>12200</v>
      </c>
      <c r="J195" s="89">
        <f>I195/I226</f>
        <v>1.0699042084945133E-2</v>
      </c>
    </row>
    <row r="196" spans="1:10" ht="15.75" thickBot="1" x14ac:dyDescent="0.3">
      <c r="A196" s="214"/>
      <c r="B196" s="46" t="s">
        <v>337</v>
      </c>
      <c r="C196" s="46">
        <v>41</v>
      </c>
      <c r="D196" s="46">
        <v>412</v>
      </c>
      <c r="E196" s="225">
        <v>41210</v>
      </c>
      <c r="F196" s="225">
        <v>41210</v>
      </c>
      <c r="G196" s="101" t="s">
        <v>163</v>
      </c>
      <c r="H196" s="21">
        <v>4000</v>
      </c>
      <c r="I196" s="285">
        <v>4000</v>
      </c>
      <c r="J196" s="89">
        <f>I196/I226</f>
        <v>3.5078826508016829E-3</v>
      </c>
    </row>
    <row r="197" spans="1:10" ht="15.75" thickBot="1" x14ac:dyDescent="0.3">
      <c r="A197" s="49"/>
      <c r="B197" s="180" t="s">
        <v>60</v>
      </c>
      <c r="C197" s="23">
        <v>42</v>
      </c>
      <c r="D197" s="23">
        <v>421</v>
      </c>
      <c r="E197" s="226"/>
      <c r="F197" s="226"/>
      <c r="G197" s="14" t="s">
        <v>145</v>
      </c>
      <c r="H197" s="15">
        <f>SUM(H198+H202+H212+H216)</f>
        <v>77305</v>
      </c>
      <c r="I197" s="15">
        <f>SUM(I198+I202+I212+I216)</f>
        <v>84359</v>
      </c>
      <c r="J197" s="90">
        <f>I197/I226</f>
        <v>7.3980368134744789E-2</v>
      </c>
    </row>
    <row r="198" spans="1:10" x14ac:dyDescent="0.25">
      <c r="A198" s="499"/>
      <c r="B198" s="17" t="s">
        <v>338</v>
      </c>
      <c r="C198" s="31"/>
      <c r="D198" s="31"/>
      <c r="E198" s="235"/>
      <c r="F198" s="246"/>
      <c r="G198" s="129" t="s">
        <v>61</v>
      </c>
      <c r="H198" s="191">
        <f>SUM(H199:H201)</f>
        <v>8805</v>
      </c>
      <c r="I198" s="191">
        <f>SUM(I199:I201)</f>
        <v>8859</v>
      </c>
      <c r="J198" s="95">
        <f>I198/I226</f>
        <v>7.7690831008630267E-3</v>
      </c>
    </row>
    <row r="199" spans="1:10" ht="26.25" x14ac:dyDescent="0.25">
      <c r="A199" s="52"/>
      <c r="B199" s="30" t="s">
        <v>339</v>
      </c>
      <c r="C199" s="58"/>
      <c r="D199" s="221">
        <v>421</v>
      </c>
      <c r="E199" s="224">
        <v>426100</v>
      </c>
      <c r="F199" s="224">
        <v>426100</v>
      </c>
      <c r="G199" s="7" t="s">
        <v>83</v>
      </c>
      <c r="H199" s="10">
        <v>2805</v>
      </c>
      <c r="I199" s="265">
        <v>2859</v>
      </c>
      <c r="J199" s="84">
        <f>I199/I226</f>
        <v>2.5072591246605028E-3</v>
      </c>
    </row>
    <row r="200" spans="1:10" x14ac:dyDescent="0.25">
      <c r="A200" s="25"/>
      <c r="B200" s="30" t="s">
        <v>340</v>
      </c>
      <c r="C200" s="16"/>
      <c r="D200" s="126">
        <v>426</v>
      </c>
      <c r="E200" s="224">
        <v>4263</v>
      </c>
      <c r="F200" s="224">
        <v>4263</v>
      </c>
      <c r="G200" s="7" t="s">
        <v>84</v>
      </c>
      <c r="H200" s="10">
        <v>5500</v>
      </c>
      <c r="I200" s="265">
        <v>5500</v>
      </c>
      <c r="J200" s="84">
        <f>I200/I226</f>
        <v>4.8233386448523138E-3</v>
      </c>
    </row>
    <row r="201" spans="1:10" x14ac:dyDescent="0.25">
      <c r="A201" s="25"/>
      <c r="B201" s="30" t="s">
        <v>341</v>
      </c>
      <c r="C201" s="16"/>
      <c r="D201" s="126">
        <v>426</v>
      </c>
      <c r="E201" s="224">
        <v>42640</v>
      </c>
      <c r="F201" s="224">
        <v>42640</v>
      </c>
      <c r="G201" s="7" t="s">
        <v>85</v>
      </c>
      <c r="H201" s="10">
        <v>500</v>
      </c>
      <c r="I201" s="265">
        <v>500</v>
      </c>
      <c r="J201" s="84">
        <f>I201/I226</f>
        <v>4.3848533135021036E-4</v>
      </c>
    </row>
    <row r="202" spans="1:10" x14ac:dyDescent="0.25">
      <c r="A202" s="25"/>
      <c r="B202" s="16" t="s">
        <v>342</v>
      </c>
      <c r="C202" s="16">
        <v>42</v>
      </c>
      <c r="D202" s="16">
        <v>425</v>
      </c>
      <c r="E202" s="224"/>
      <c r="F202" s="224"/>
      <c r="G202" s="83" t="s">
        <v>86</v>
      </c>
      <c r="H202" s="97">
        <f>SUM(H203+H204+H205+H206+H207+H208+H209+H210+H211)</f>
        <v>51500</v>
      </c>
      <c r="I202" s="97">
        <f>SUM(I203+I204+I205+I206+I207+I208+I209+I210+I211)</f>
        <v>54500</v>
      </c>
      <c r="J202" s="98">
        <f>I202/I226</f>
        <v>4.7794901117172925E-2</v>
      </c>
    </row>
    <row r="203" spans="1:10" x14ac:dyDescent="0.25">
      <c r="A203" s="53"/>
      <c r="B203" s="30" t="s">
        <v>343</v>
      </c>
      <c r="C203" s="16"/>
      <c r="D203" s="30">
        <v>425</v>
      </c>
      <c r="E203" s="224">
        <v>42512</v>
      </c>
      <c r="F203" s="224">
        <v>42512</v>
      </c>
      <c r="G203" s="7" t="s">
        <v>87</v>
      </c>
      <c r="H203" s="10">
        <v>500</v>
      </c>
      <c r="I203" s="265">
        <v>500</v>
      </c>
      <c r="J203" s="84">
        <f>I203/I226</f>
        <v>4.3848533135021036E-4</v>
      </c>
    </row>
    <row r="204" spans="1:10" x14ac:dyDescent="0.25">
      <c r="A204" s="304"/>
      <c r="B204" s="126" t="s">
        <v>344</v>
      </c>
      <c r="C204" s="303"/>
      <c r="D204" s="126">
        <v>425</v>
      </c>
      <c r="E204" s="224">
        <v>42511</v>
      </c>
      <c r="F204" s="224">
        <v>42511</v>
      </c>
      <c r="G204" s="7" t="s">
        <v>88</v>
      </c>
      <c r="H204" s="10">
        <v>500</v>
      </c>
      <c r="I204" s="265">
        <v>500</v>
      </c>
      <c r="J204" s="84">
        <f>I204/I226</f>
        <v>4.3848533135021036E-4</v>
      </c>
    </row>
    <row r="205" spans="1:10" x14ac:dyDescent="0.25">
      <c r="A205" s="25"/>
      <c r="B205" s="30" t="s">
        <v>345</v>
      </c>
      <c r="C205" s="16"/>
      <c r="D205" s="30">
        <v>425</v>
      </c>
      <c r="E205" s="224">
        <v>42510</v>
      </c>
      <c r="F205" s="224">
        <v>42510</v>
      </c>
      <c r="G205" s="7" t="s">
        <v>89</v>
      </c>
      <c r="H205" s="10">
        <v>6500</v>
      </c>
      <c r="I205" s="265">
        <v>6500</v>
      </c>
      <c r="J205" s="84">
        <f>I205/I226</f>
        <v>5.7003093075527348E-3</v>
      </c>
    </row>
    <row r="206" spans="1:10" ht="26.25" x14ac:dyDescent="0.25">
      <c r="A206" s="25"/>
      <c r="B206" s="30" t="s">
        <v>346</v>
      </c>
      <c r="C206" s="16"/>
      <c r="D206" s="126">
        <v>425</v>
      </c>
      <c r="E206" s="224">
        <v>4252</v>
      </c>
      <c r="F206" s="224">
        <v>4252</v>
      </c>
      <c r="G206" s="7" t="s">
        <v>150</v>
      </c>
      <c r="H206" s="10">
        <v>2000</v>
      </c>
      <c r="I206" s="265">
        <v>2000</v>
      </c>
      <c r="J206" s="84">
        <f>I206/I226</f>
        <v>1.7539413254008414E-3</v>
      </c>
    </row>
    <row r="207" spans="1:10" x14ac:dyDescent="0.25">
      <c r="A207" s="25"/>
      <c r="B207" s="30" t="s">
        <v>347</v>
      </c>
      <c r="C207" s="16"/>
      <c r="D207" s="126">
        <v>425</v>
      </c>
      <c r="E207" s="224">
        <v>4255</v>
      </c>
      <c r="F207" s="224">
        <v>4255</v>
      </c>
      <c r="G207" s="7" t="s">
        <v>90</v>
      </c>
      <c r="H207" s="10">
        <v>4000</v>
      </c>
      <c r="I207" s="265">
        <v>4000</v>
      </c>
      <c r="J207" s="84">
        <f>I207/I226</f>
        <v>3.5078826508016829E-3</v>
      </c>
    </row>
    <row r="208" spans="1:10" s="86" customFormat="1" ht="28.5" customHeight="1" x14ac:dyDescent="0.25">
      <c r="A208" s="25"/>
      <c r="B208" s="30" t="s">
        <v>349</v>
      </c>
      <c r="C208" s="16"/>
      <c r="D208" s="126">
        <v>425</v>
      </c>
      <c r="E208" s="224">
        <v>4257</v>
      </c>
      <c r="F208" s="224">
        <v>4257</v>
      </c>
      <c r="G208" s="7" t="s">
        <v>155</v>
      </c>
      <c r="H208" s="10">
        <v>31000</v>
      </c>
      <c r="I208" s="265">
        <v>34000</v>
      </c>
      <c r="J208" s="84">
        <f>I208/I226</f>
        <v>2.9817002531814303E-2</v>
      </c>
    </row>
    <row r="209" spans="1:10" ht="42.75" customHeight="1" x14ac:dyDescent="0.25">
      <c r="A209" s="25"/>
      <c r="B209" s="30" t="s">
        <v>350</v>
      </c>
      <c r="C209" s="16"/>
      <c r="D209" s="126">
        <v>425</v>
      </c>
      <c r="E209" s="224">
        <v>4254</v>
      </c>
      <c r="F209" s="224">
        <v>4254</v>
      </c>
      <c r="G209" s="7" t="s">
        <v>156</v>
      </c>
      <c r="H209" s="10">
        <v>2000</v>
      </c>
      <c r="I209" s="265">
        <v>2000</v>
      </c>
      <c r="J209" s="84">
        <f>I209/I226</f>
        <v>1.7539413254008414E-3</v>
      </c>
    </row>
    <row r="210" spans="1:10" ht="26.25" x14ac:dyDescent="0.25">
      <c r="A210" s="25"/>
      <c r="B210" s="30" t="s">
        <v>351</v>
      </c>
      <c r="C210" s="16"/>
      <c r="D210" s="126">
        <v>425</v>
      </c>
      <c r="E210" s="224">
        <v>4259</v>
      </c>
      <c r="F210" s="224">
        <v>4259</v>
      </c>
      <c r="G210" s="7" t="s">
        <v>157</v>
      </c>
      <c r="H210" s="10">
        <v>500</v>
      </c>
      <c r="I210" s="265">
        <v>500</v>
      </c>
      <c r="J210" s="84">
        <f>I210/I226</f>
        <v>4.3848533135021036E-4</v>
      </c>
    </row>
    <row r="211" spans="1:10" ht="26.25" x14ac:dyDescent="0.25">
      <c r="A211" s="25"/>
      <c r="B211" s="30" t="s">
        <v>348</v>
      </c>
      <c r="C211" s="16"/>
      <c r="D211" s="126">
        <v>429</v>
      </c>
      <c r="E211" s="224">
        <v>4291</v>
      </c>
      <c r="F211" s="224">
        <v>4291</v>
      </c>
      <c r="G211" s="7" t="s">
        <v>91</v>
      </c>
      <c r="H211" s="10">
        <v>4500</v>
      </c>
      <c r="I211" s="265">
        <v>4500</v>
      </c>
      <c r="J211" s="84">
        <f>I211/I226</f>
        <v>3.9463679821518929E-3</v>
      </c>
    </row>
    <row r="212" spans="1:10" x14ac:dyDescent="0.25">
      <c r="A212" s="25"/>
      <c r="B212" s="16" t="s">
        <v>352</v>
      </c>
      <c r="C212" s="16">
        <v>42</v>
      </c>
      <c r="D212" s="16">
        <v>421</v>
      </c>
      <c r="E212" s="245"/>
      <c r="F212" s="245"/>
      <c r="G212" s="83" t="s">
        <v>92</v>
      </c>
      <c r="H212" s="97">
        <f>SUM(H213+H214+H215)</f>
        <v>15000</v>
      </c>
      <c r="I212" s="97">
        <f>SUM(I213+I214+I215)</f>
        <v>19000</v>
      </c>
      <c r="J212" s="98">
        <f>I212/I226</f>
        <v>1.6662442591307992E-2</v>
      </c>
    </row>
    <row r="213" spans="1:10" x14ac:dyDescent="0.25">
      <c r="A213" s="25"/>
      <c r="B213" s="30" t="s">
        <v>353</v>
      </c>
      <c r="C213" s="16"/>
      <c r="D213" s="30">
        <v>421</v>
      </c>
      <c r="E213" s="224">
        <v>4211</v>
      </c>
      <c r="F213" s="224">
        <v>4211</v>
      </c>
      <c r="G213" s="312" t="s">
        <v>93</v>
      </c>
      <c r="H213" s="313">
        <v>7000</v>
      </c>
      <c r="I213" s="314">
        <v>11000</v>
      </c>
      <c r="J213" s="315">
        <f>I213/I226</f>
        <v>9.6466772897046277E-3</v>
      </c>
    </row>
    <row r="214" spans="1:10" x14ac:dyDescent="0.25">
      <c r="A214" s="25"/>
      <c r="B214" s="126" t="s">
        <v>354</v>
      </c>
      <c r="C214" s="303"/>
      <c r="D214" s="126">
        <v>429</v>
      </c>
      <c r="E214" s="224">
        <v>4292</v>
      </c>
      <c r="F214" s="224">
        <v>4292</v>
      </c>
      <c r="G214" s="312" t="s">
        <v>94</v>
      </c>
      <c r="H214" s="313">
        <v>4000</v>
      </c>
      <c r="I214" s="314">
        <v>4000</v>
      </c>
      <c r="J214" s="315">
        <f>I214/I226</f>
        <v>3.5078826508016829E-3</v>
      </c>
    </row>
    <row r="215" spans="1:10" x14ac:dyDescent="0.25">
      <c r="A215" s="25"/>
      <c r="B215" s="18"/>
      <c r="C215" s="46">
        <v>44</v>
      </c>
      <c r="D215" s="46">
        <v>443</v>
      </c>
      <c r="E215" s="225">
        <v>4431</v>
      </c>
      <c r="F215" s="225">
        <v>4431</v>
      </c>
      <c r="G215" s="8" t="s">
        <v>366</v>
      </c>
      <c r="H215" s="11">
        <v>4000</v>
      </c>
      <c r="I215" s="266">
        <v>4000</v>
      </c>
      <c r="J215" s="85">
        <f>I215/I226</f>
        <v>3.5078826508016829E-3</v>
      </c>
    </row>
    <row r="216" spans="1:10" x14ac:dyDescent="0.25">
      <c r="A216" s="26"/>
      <c r="B216" s="16" t="s">
        <v>355</v>
      </c>
      <c r="C216" s="16">
        <v>42</v>
      </c>
      <c r="D216" s="16">
        <v>425</v>
      </c>
      <c r="E216" s="245"/>
      <c r="F216" s="245"/>
      <c r="G216" s="99" t="s">
        <v>95</v>
      </c>
      <c r="H216" s="100">
        <f>SUM(H217:H219)</f>
        <v>2000</v>
      </c>
      <c r="I216" s="100">
        <f>SUM(I217:I219)</f>
        <v>2000</v>
      </c>
      <c r="J216" s="98">
        <f>I216/I226</f>
        <v>1.7539413254008414E-3</v>
      </c>
    </row>
    <row r="217" spans="1:10" x14ac:dyDescent="0.25">
      <c r="A217" s="25"/>
      <c r="B217" s="31" t="s">
        <v>356</v>
      </c>
      <c r="C217" s="17"/>
      <c r="D217" s="31">
        <v>425</v>
      </c>
      <c r="E217" s="223">
        <v>4253100</v>
      </c>
      <c r="F217" s="223">
        <v>4253100</v>
      </c>
      <c r="G217" s="6" t="s">
        <v>158</v>
      </c>
      <c r="H217" s="9">
        <v>1000</v>
      </c>
      <c r="I217" s="264">
        <v>1000</v>
      </c>
      <c r="J217" s="89">
        <f>I217/I226</f>
        <v>8.7697066270042072E-4</v>
      </c>
    </row>
    <row r="218" spans="1:10" ht="15.75" customHeight="1" x14ac:dyDescent="0.25">
      <c r="A218" s="24"/>
      <c r="B218" s="30" t="s">
        <v>357</v>
      </c>
      <c r="C218" s="16"/>
      <c r="D218" s="30">
        <v>429</v>
      </c>
      <c r="E218" s="224">
        <v>4294</v>
      </c>
      <c r="F218" s="224">
        <v>494</v>
      </c>
      <c r="G218" s="7" t="s">
        <v>144</v>
      </c>
      <c r="H218" s="10">
        <v>1000</v>
      </c>
      <c r="I218" s="265">
        <v>1000</v>
      </c>
      <c r="J218" s="84">
        <f>I218/I226</f>
        <v>8.7697066270042072E-4</v>
      </c>
    </row>
    <row r="219" spans="1:10" ht="15.75" thickBot="1" x14ac:dyDescent="0.3">
      <c r="A219" s="214"/>
      <c r="B219" s="46" t="s">
        <v>358</v>
      </c>
      <c r="C219" s="46">
        <v>43</v>
      </c>
      <c r="D219" s="46">
        <v>431</v>
      </c>
      <c r="E219" s="225">
        <v>43110</v>
      </c>
      <c r="F219" s="225">
        <v>43110</v>
      </c>
      <c r="G219" s="8" t="s">
        <v>159</v>
      </c>
      <c r="H219" s="11">
        <v>0</v>
      </c>
      <c r="I219" s="266">
        <v>0</v>
      </c>
      <c r="J219" s="85">
        <f>I219/I226</f>
        <v>0</v>
      </c>
    </row>
    <row r="220" spans="1:10" ht="15.75" thickBot="1" x14ac:dyDescent="0.3">
      <c r="A220" s="49"/>
      <c r="B220" s="23" t="s">
        <v>63</v>
      </c>
      <c r="C220" s="23">
        <v>42</v>
      </c>
      <c r="D220" s="23">
        <v>422</v>
      </c>
      <c r="E220" s="231"/>
      <c r="F220" s="251"/>
      <c r="G220" s="117" t="s">
        <v>62</v>
      </c>
      <c r="H220" s="111">
        <f>SUM(H221:H222)</f>
        <v>3200</v>
      </c>
      <c r="I220" s="111">
        <f>SUM(I221:I222)</f>
        <v>3200</v>
      </c>
      <c r="J220" s="90">
        <f>I220/I226</f>
        <v>2.806306120641346E-3</v>
      </c>
    </row>
    <row r="221" spans="1:10" x14ac:dyDescent="0.25">
      <c r="A221" s="308"/>
      <c r="B221" s="31" t="s">
        <v>359</v>
      </c>
      <c r="C221" s="17" t="s">
        <v>153</v>
      </c>
      <c r="D221" s="17"/>
      <c r="E221" s="246">
        <v>422100</v>
      </c>
      <c r="F221" s="246">
        <v>422100</v>
      </c>
      <c r="G221" s="125" t="s">
        <v>96</v>
      </c>
      <c r="H221" s="179">
        <v>2700</v>
      </c>
      <c r="I221" s="275">
        <v>2700</v>
      </c>
      <c r="J221" s="89">
        <f>I221/I226</f>
        <v>2.367820789291136E-3</v>
      </c>
    </row>
    <row r="222" spans="1:10" ht="15.75" thickBot="1" x14ac:dyDescent="0.3">
      <c r="A222" s="27"/>
      <c r="B222" s="46" t="s">
        <v>360</v>
      </c>
      <c r="C222" s="18"/>
      <c r="D222" s="18"/>
      <c r="E222" s="247">
        <v>422101</v>
      </c>
      <c r="F222" s="247">
        <v>422101</v>
      </c>
      <c r="G222" s="128" t="s">
        <v>97</v>
      </c>
      <c r="H222" s="68">
        <v>500</v>
      </c>
      <c r="I222" s="284">
        <v>500</v>
      </c>
      <c r="J222" s="85">
        <f>I222/I226</f>
        <v>4.3848533135021036E-4</v>
      </c>
    </row>
    <row r="223" spans="1:10" ht="15.75" thickBot="1" x14ac:dyDescent="0.3">
      <c r="A223" s="59" t="s">
        <v>18</v>
      </c>
      <c r="B223" s="60"/>
      <c r="C223" s="60"/>
      <c r="D223" s="60"/>
      <c r="E223" s="234"/>
      <c r="F223" s="253"/>
      <c r="G223" s="116" t="s">
        <v>64</v>
      </c>
      <c r="H223" s="104">
        <v>0</v>
      </c>
      <c r="I223" s="307">
        <v>15000</v>
      </c>
      <c r="J223" s="90">
        <f>I223/I226</f>
        <v>1.315455994050631E-2</v>
      </c>
    </row>
    <row r="224" spans="1:10" ht="15.75" thickBot="1" x14ac:dyDescent="0.3">
      <c r="A224" s="491"/>
      <c r="B224" s="492"/>
      <c r="C224" s="492"/>
      <c r="D224" s="492"/>
      <c r="E224" s="495">
        <v>462480</v>
      </c>
      <c r="F224" s="496">
        <v>462480</v>
      </c>
      <c r="G224" s="493" t="s">
        <v>64</v>
      </c>
      <c r="H224" s="197"/>
      <c r="I224" s="494">
        <v>15000</v>
      </c>
      <c r="J224" s="489">
        <f>I224/I226</f>
        <v>1.315455994050631E-2</v>
      </c>
    </row>
    <row r="225" spans="1:10" ht="15" customHeight="1" thickBot="1" x14ac:dyDescent="0.3">
      <c r="A225" s="59" t="s">
        <v>65</v>
      </c>
      <c r="B225" s="60"/>
      <c r="C225" s="60">
        <v>52</v>
      </c>
      <c r="D225" s="60">
        <v>522</v>
      </c>
      <c r="E225" s="234">
        <v>5222</v>
      </c>
      <c r="F225" s="253">
        <v>5222</v>
      </c>
      <c r="G225" s="116" t="s">
        <v>66</v>
      </c>
      <c r="H225" s="104">
        <v>0</v>
      </c>
      <c r="I225" s="259">
        <v>0</v>
      </c>
      <c r="J225" s="90">
        <f>I225/I226</f>
        <v>0</v>
      </c>
    </row>
    <row r="226" spans="1:10" ht="16.5" thickBot="1" x14ac:dyDescent="0.3">
      <c r="A226" s="411"/>
      <c r="B226" s="412"/>
      <c r="C226" s="412"/>
      <c r="D226" s="412"/>
      <c r="E226" s="412"/>
      <c r="F226" s="413"/>
      <c r="G226" s="414" t="s">
        <v>403</v>
      </c>
      <c r="H226" s="415">
        <f>SUM(H31+H35+H123+H161+H185+H188+H223+H225)</f>
        <v>1179505</v>
      </c>
      <c r="I226" s="415">
        <f>SUM(I31+I35+I123+I161+I185+I188+I223+I225)</f>
        <v>1140289</v>
      </c>
      <c r="J226" s="416">
        <f>I226/I226</f>
        <v>1</v>
      </c>
    </row>
    <row r="227" spans="1:10" x14ac:dyDescent="0.25">
      <c r="C227" s="417"/>
      <c r="D227" s="417"/>
      <c r="F227" s="417"/>
      <c r="G227" s="417"/>
      <c r="H227"/>
      <c r="I227"/>
      <c r="J227" s="417"/>
    </row>
    <row r="228" spans="1:10" x14ac:dyDescent="0.25">
      <c r="F228"/>
      <c r="G228"/>
      <c r="H228"/>
      <c r="I228"/>
      <c r="J228"/>
    </row>
    <row r="229" spans="1:10" x14ac:dyDescent="0.25">
      <c r="F229"/>
      <c r="G229"/>
      <c r="H229"/>
      <c r="I229"/>
      <c r="J229"/>
    </row>
    <row r="230" spans="1:10" x14ac:dyDescent="0.25">
      <c r="F230"/>
      <c r="G230"/>
      <c r="H230"/>
      <c r="I230"/>
      <c r="J230"/>
    </row>
    <row r="231" spans="1:10" x14ac:dyDescent="0.25">
      <c r="F231"/>
      <c r="G231"/>
      <c r="H231"/>
      <c r="I231"/>
      <c r="J231"/>
    </row>
    <row r="232" spans="1:10" x14ac:dyDescent="0.25">
      <c r="F232"/>
      <c r="G232"/>
      <c r="H232"/>
      <c r="I232"/>
      <c r="J232"/>
    </row>
    <row r="233" spans="1:10" ht="21" customHeight="1" x14ac:dyDescent="0.25">
      <c r="F233"/>
      <c r="G233"/>
      <c r="H233"/>
      <c r="I233"/>
      <c r="J233"/>
    </row>
    <row r="234" spans="1:10" ht="18.75" x14ac:dyDescent="0.25">
      <c r="A234" s="5"/>
    </row>
    <row r="236" spans="1:10" ht="18.75" x14ac:dyDescent="0.25">
      <c r="A236" s="5"/>
    </row>
    <row r="239" spans="1:10" ht="16.5" customHeight="1" x14ac:dyDescent="0.25"/>
  </sheetData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2021. s 1. izmj. i dop.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2021-03-15T10:06:19Z</cp:lastPrinted>
  <dcterms:created xsi:type="dcterms:W3CDTF">2020-11-13T07:54:40Z</dcterms:created>
  <dcterms:modified xsi:type="dcterms:W3CDTF">2021-03-16T07:33:57Z</dcterms:modified>
</cp:coreProperties>
</file>